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llicul\Desktop\Za WEB-Daniela\"/>
    </mc:Choice>
  </mc:AlternateContent>
  <xr:revisionPtr revIDLastSave="0" documentId="8_{B0F30759-A20F-4CDC-A793-58A0F720B4DD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7" l="1"/>
  <c r="D45" i="7"/>
  <c r="D46" i="7"/>
  <c r="D40" i="7"/>
  <c r="D39" i="7" s="1"/>
  <c r="H6" i="7"/>
  <c r="F15" i="7"/>
  <c r="G15" i="7"/>
  <c r="F17" i="7"/>
  <c r="G17" i="7"/>
  <c r="G12" i="7"/>
  <c r="G13" i="7"/>
  <c r="G14" i="7"/>
  <c r="G16" i="7"/>
  <c r="G18" i="7"/>
  <c r="F12" i="7"/>
  <c r="F13" i="7"/>
  <c r="F14" i="7"/>
  <c r="F16" i="7"/>
  <c r="F18" i="7"/>
  <c r="F10" i="7"/>
  <c r="G10" i="7"/>
  <c r="G6" i="7"/>
  <c r="F6" i="7"/>
  <c r="C41" i="8" l="1"/>
  <c r="E24" i="3"/>
  <c r="C30" i="8"/>
  <c r="G8" i="10"/>
  <c r="D98" i="7"/>
  <c r="D94" i="7" s="1"/>
  <c r="D91" i="7"/>
  <c r="D90" i="7" s="1"/>
  <c r="D72" i="7"/>
  <c r="D71" i="7" s="1"/>
  <c r="D67" i="7" s="1"/>
  <c r="D56" i="7"/>
  <c r="E30" i="8"/>
  <c r="I11" i="10"/>
  <c r="C96" i="7"/>
  <c r="C95" i="7" s="1"/>
  <c r="C99" i="7"/>
  <c r="C98" i="7" s="1"/>
  <c r="C104" i="7"/>
  <c r="C106" i="7"/>
  <c r="C88" i="7"/>
  <c r="C87" i="7" s="1"/>
  <c r="C91" i="7"/>
  <c r="C90" i="7" s="1"/>
  <c r="C72" i="7"/>
  <c r="C81" i="7"/>
  <c r="C79" i="7"/>
  <c r="C76" i="7"/>
  <c r="C69" i="7"/>
  <c r="C68" i="7" s="1"/>
  <c r="C65" i="7"/>
  <c r="C64" i="7" s="1"/>
  <c r="C62" i="7"/>
  <c r="C61" i="7" s="1"/>
  <c r="C59" i="7"/>
  <c r="C56" i="7"/>
  <c r="C53" i="7"/>
  <c r="C52" i="7" s="1"/>
  <c r="C46" i="7"/>
  <c r="C45" i="7" s="1"/>
  <c r="C40" i="7"/>
  <c r="C39" i="7" s="1"/>
  <c r="C36" i="7"/>
  <c r="C35" i="7" s="1"/>
  <c r="C33" i="7"/>
  <c r="C31" i="7"/>
  <c r="C26" i="7"/>
  <c r="C28" i="7"/>
  <c r="C23" i="7"/>
  <c r="C22" i="7" s="1"/>
  <c r="G72" i="7"/>
  <c r="G71" i="7" s="1"/>
  <c r="G67" i="7" s="1"/>
  <c r="F72" i="7"/>
  <c r="F71" i="7" s="1"/>
  <c r="F67" i="7" s="1"/>
  <c r="E72" i="7"/>
  <c r="E71" i="7" s="1"/>
  <c r="E67" i="7" s="1"/>
  <c r="G56" i="7"/>
  <c r="G55" i="7" s="1"/>
  <c r="G51" i="7" s="1"/>
  <c r="F56" i="7"/>
  <c r="F55" i="7" s="1"/>
  <c r="F51" i="7" s="1"/>
  <c r="E56" i="7"/>
  <c r="E55" i="7" s="1"/>
  <c r="E51" i="7" s="1"/>
  <c r="G39" i="7"/>
  <c r="F39" i="7"/>
  <c r="E39" i="7"/>
  <c r="C11" i="8"/>
  <c r="H31" i="3"/>
  <c r="D25" i="3"/>
  <c r="H28" i="10"/>
  <c r="D51" i="7" l="1"/>
  <c r="C25" i="7"/>
  <c r="C30" i="7"/>
  <c r="D86" i="7"/>
  <c r="C71" i="7"/>
  <c r="C103" i="7"/>
  <c r="C94" i="7" s="1"/>
  <c r="C86" i="7"/>
  <c r="C78" i="7"/>
  <c r="C55" i="7"/>
  <c r="C51" i="7" s="1"/>
  <c r="F22" i="10"/>
  <c r="C21" i="7" l="1"/>
  <c r="C67" i="7"/>
  <c r="F11" i="10"/>
  <c r="D21" i="7"/>
  <c r="E25" i="3"/>
  <c r="G25" i="3"/>
  <c r="H25" i="3"/>
  <c r="F21" i="7"/>
  <c r="G21" i="7"/>
  <c r="E21" i="7"/>
  <c r="C20" i="7" l="1"/>
  <c r="D20" i="7"/>
  <c r="E20" i="7"/>
  <c r="F20" i="7"/>
  <c r="G20" i="7"/>
  <c r="F25" i="3" l="1"/>
  <c r="D10" i="3"/>
  <c r="E10" i="3"/>
  <c r="D24" i="3"/>
  <c r="F31" i="3" l="1"/>
  <c r="G10" i="3"/>
  <c r="F41" i="8"/>
  <c r="E41" i="8"/>
  <c r="F38" i="8"/>
  <c r="E38" i="8"/>
  <c r="F36" i="8"/>
  <c r="E36" i="8"/>
  <c r="F33" i="8"/>
  <c r="E33" i="8"/>
  <c r="F31" i="8"/>
  <c r="E31" i="8"/>
  <c r="C38" i="8"/>
  <c r="F21" i="8"/>
  <c r="E21" i="8"/>
  <c r="F18" i="8"/>
  <c r="E18" i="8"/>
  <c r="F16" i="8"/>
  <c r="E16" i="8"/>
  <c r="F13" i="8"/>
  <c r="E13" i="8"/>
  <c r="F11" i="8"/>
  <c r="E11" i="8"/>
  <c r="F30" i="8" l="1"/>
  <c r="F10" i="8"/>
  <c r="E10" i="8"/>
  <c r="H24" i="3"/>
  <c r="F24" i="3"/>
  <c r="G24" i="3"/>
  <c r="D41" i="8"/>
  <c r="D38" i="8"/>
  <c r="C36" i="8"/>
  <c r="D36" i="8"/>
  <c r="C33" i="8"/>
  <c r="D33" i="8"/>
  <c r="C31" i="8"/>
  <c r="D31" i="8"/>
  <c r="B41" i="8"/>
  <c r="B38" i="8"/>
  <c r="B36" i="8"/>
  <c r="B33" i="8"/>
  <c r="B31" i="8"/>
  <c r="C21" i="8"/>
  <c r="D21" i="8"/>
  <c r="C18" i="8"/>
  <c r="D18" i="8"/>
  <c r="C16" i="8"/>
  <c r="D16" i="8"/>
  <c r="C13" i="8"/>
  <c r="D13" i="8"/>
  <c r="D11" i="8"/>
  <c r="B21" i="8"/>
  <c r="B18" i="8"/>
  <c r="B16" i="8"/>
  <c r="B13" i="8"/>
  <c r="B11" i="8"/>
  <c r="C10" i="8" l="1"/>
  <c r="D30" i="8"/>
  <c r="B10" i="8"/>
  <c r="B30" i="8"/>
  <c r="D10" i="8"/>
  <c r="F10" i="3"/>
  <c r="H10" i="3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H11" i="10"/>
  <c r="G11" i="10"/>
  <c r="F14" i="10"/>
  <c r="J22" i="10" l="1"/>
  <c r="J28" i="10" s="1"/>
  <c r="J29" i="10" s="1"/>
  <c r="I22" i="10"/>
  <c r="I28" i="10" s="1"/>
  <c r="I29" i="10" s="1"/>
  <c r="H14" i="10"/>
  <c r="H22" i="10" s="1"/>
  <c r="G14" i="10"/>
  <c r="G22" i="10" s="1"/>
  <c r="G28" i="10" s="1"/>
  <c r="G29" i="10" s="1"/>
  <c r="F29" i="10"/>
  <c r="H29" i="10" l="1"/>
</calcChain>
</file>

<file path=xl/sharedStrings.xml><?xml version="1.0" encoding="utf-8"?>
<sst xmlns="http://schemas.openxmlformats.org/spreadsheetml/2006/main" count="309" uniqueCount="142">
  <si>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</si>
  <si>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</si>
  <si>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</si>
  <si>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</si>
  <si>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</si>
  <si>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</si>
  <si>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</si>
  <si>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</si>
  <si>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</si>
  <si>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</si>
  <si>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</si>
  <si>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</si>
  <si>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</si>
  <si>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</si>
  <si>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</si>
  <si>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</si>
  <si>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</si>
  <si>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</si>
  <si>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</si>
  <si>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</si>
  <si>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</si>
  <si>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</si>
  <si>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</si>
  <si>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</si>
  <si>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</si>
  <si>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</si>
  <si>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</si>
  <si>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</si>
  <si>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</si>
  <si>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</si>
  <si>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</si>
  <si>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</si>
  <si>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</si>
  <si>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</si>
  <si>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</si>
  <si>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</si>
  <si>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</si>
  <si>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</si>
  <si>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</si>
  <si>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</si>
  <si>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</si>
  <si>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</si>
  <si>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</si>
  <si>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</si>
  <si>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</si>
  <si>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</si>
  <si>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</si>
  <si>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</si>
  <si>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</si>
  <si>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</si>
  <si>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</si>
  <si>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</si>
  <si>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</si>
  <si>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</si>
  <si>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</si>
  <si>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</si>
  <si>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</si>
  <si>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</si>
  <si>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</si>
  <si>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</si>
  <si>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</si>
  <si>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</si>
  <si>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</si>
  <si>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</si>
  <si>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</si>
  <si>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</si>
  <si>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3 Rashodi poslovanja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</si>
  <si>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</si>
  <si>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</si>
  <si>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</si>
  <si>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</si>
  <si>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</si>
  <si>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 Rashodi za nabavu nefinancijske imovine</t>
  </si>
  <si>
    <t>42 Rashodi za nabavu proizvedene dugotrajne imovine</t>
  </si>
  <si>
    <t>Prihodi od upravnih i administrativnih pristojbi, pristojbi po posebnim propisima i naknada</t>
  </si>
  <si>
    <t>Prihodi od prodaje proizvoda i robe te pruženih usluga i prihodi od donacija</t>
  </si>
  <si>
    <t>Financijski rashodi</t>
  </si>
  <si>
    <t>Naknade građanima i kućanstvima na temelju osiguranja i druge</t>
  </si>
  <si>
    <t>3 VLASTITI PRIHODI</t>
  </si>
  <si>
    <t xml:space="preserve">  49 Prihodi za posebne namjene</t>
  </si>
  <si>
    <t xml:space="preserve">  '39 Vlastiti prihodi</t>
  </si>
  <si>
    <t xml:space="preserve">  51 Pomoći</t>
  </si>
  <si>
    <t xml:space="preserve">  59 Pomoći prihodi korisnika</t>
  </si>
  <si>
    <t>6 Donacije</t>
  </si>
  <si>
    <t xml:space="preserve">  69 Donacije-prihodi korisnika</t>
  </si>
  <si>
    <t>7 Prihodi od nefinancijske imovine</t>
  </si>
  <si>
    <t xml:space="preserve">  79 Prihodi od nefinancijske imovine</t>
  </si>
  <si>
    <t>091 Predškolsko i osnovno obrazovanje</t>
  </si>
  <si>
    <t>Aktivnost A500003 Financiranje djelatnosti osnovnog školstva</t>
  </si>
  <si>
    <t>Izvor 1.1. PRIHODI IZ NADLEŽNOG PRORAČUNA</t>
  </si>
  <si>
    <t>Projekcija za 2026.</t>
  </si>
  <si>
    <t>Program 5002 Obrazovanje</t>
  </si>
  <si>
    <t>Izvor 3.9. VLASTITI PRIHODI</t>
  </si>
  <si>
    <t>Izvor 4.9. PRIHODI ZA POSEBNE NAMJENE</t>
  </si>
  <si>
    <t>Izvor 5.1. POMOĆI</t>
  </si>
  <si>
    <t>Izvor 5.9. POMOĆI-PRIHODI KORISNIKA-GL 02</t>
  </si>
  <si>
    <t>Izvor 7.9. 7.PRIHODI OD NEFINANCIJSKE IMOVINE</t>
  </si>
  <si>
    <t>Aktivnost A500004 Produženi boravak</t>
  </si>
  <si>
    <t>Izvor 6.9. DONACIJE - prihodi korisnika</t>
  </si>
  <si>
    <t>Aktivnost A500005 Dodatne aktivnosti učenika i osoblja u školi</t>
  </si>
  <si>
    <t>Aktivnost A500006 Osiguranje pomoćnika učenicima s teškoćama</t>
  </si>
  <si>
    <t>Aktivnost A500007 Financiranje izvannastavnih projekata i drugo</t>
  </si>
  <si>
    <t>Kapitalni projekt K500001 Kapitalna ulaganja osnovnog školstva</t>
  </si>
  <si>
    <t>Ostale usluge</t>
  </si>
  <si>
    <t>FINANCIJSKI PLAN ZA 2024. sa projekcijama OSNOVNE ŠKOLE MATIJE VLAČIĆA LABIN</t>
  </si>
  <si>
    <t>Izvršenje 2023.*</t>
  </si>
  <si>
    <t>Plan 2024.</t>
  </si>
  <si>
    <t>Plan 2025.</t>
  </si>
  <si>
    <t>Projekcija plana
za 2026.</t>
  </si>
  <si>
    <t>Projekcija plana
za 2027.</t>
  </si>
  <si>
    <t>Izvršenje 2023.</t>
  </si>
  <si>
    <t>Plan za 2025.</t>
  </si>
  <si>
    <t>Projekcija 
za 2027.</t>
  </si>
  <si>
    <t>FINANCIJSKI PLAN ZA 2025. sa projekcijama OSNOVNE ŠKOLE MATIJE VLAČIĆA LABIN</t>
  </si>
  <si>
    <t>09 Obrazovanje</t>
  </si>
  <si>
    <t>Projekcija za 2027.</t>
  </si>
  <si>
    <t>PRIHODI IZ NADLEŽNOG PRORAČUNA</t>
  </si>
  <si>
    <t>1.1.001</t>
  </si>
  <si>
    <t>3.9.00001</t>
  </si>
  <si>
    <t>4.9.00001</t>
  </si>
  <si>
    <t>5.1.001</t>
  </si>
  <si>
    <t>VLASTITI PRIHODI</t>
  </si>
  <si>
    <t>PRIHODI ZA POSEBNE NAMJENE</t>
  </si>
  <si>
    <t>POTPORE ZA DECENTR.FUNKCIJE OSNOVNOG OBRAZOVANJA</t>
  </si>
  <si>
    <t>POMOĆI-PRIHODI KORISNIKA</t>
  </si>
  <si>
    <t>DONACIJE</t>
  </si>
  <si>
    <t>PRIHODI OD NEFINANCIJSKE IMOVINE</t>
  </si>
  <si>
    <t>Glava 50003 Ustanove školstva</t>
  </si>
  <si>
    <t>5.9.00001</t>
  </si>
  <si>
    <t>5.9.00003</t>
  </si>
  <si>
    <t>3.9.00002</t>
  </si>
  <si>
    <t>VLASTITI PRIHODI rezultat</t>
  </si>
  <si>
    <t>4.9.00002</t>
  </si>
  <si>
    <t>PRIHODI ZA POSEBNE NAMJENE - rezultat</t>
  </si>
  <si>
    <t>5.9.00004</t>
  </si>
  <si>
    <t>POMOĆI-PRIHODI KORISNIKA-rezultat</t>
  </si>
  <si>
    <t>PRIHODI IZ NADLEŽNOG PRORAČUNA - rezultat</t>
  </si>
  <si>
    <t>6.9.00001</t>
  </si>
  <si>
    <t>7.9.00002</t>
  </si>
  <si>
    <t>6.9.00002</t>
  </si>
  <si>
    <t>DONACIJE - rezultat</t>
  </si>
  <si>
    <t>10581 Osnovna škola Matije Vlačića Labin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</si>
</sst>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wrapText="1"/>
    </xf>
    <xf numFmtId="4" fontId="9" fillId="0" borderId="0" xfId="0" applyNumberFormat="1" applyFont="1"/>
    <xf numFmtId="4" fontId="7" fillId="0" borderId="3" xfId="0" applyNumberFormat="1" applyFont="1" applyBorder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3" fontId="6" fillId="0" borderId="4" xfId="0" applyNumberFormat="1" applyFont="1" applyBorder="1" applyAlignment="1">
      <alignment horizontal="right" vertical="center" wrapText="1"/>
    </xf>
    <xf numFmtId="3" fontId="7" fillId="0" borderId="3" xfId="0" applyNumberFormat="1" applyFont="1" applyBorder="1"/>
    <xf numFmtId="0" fontId="7" fillId="2" borderId="3" xfId="0" quotePrefix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8" fillId="2" borderId="0" xfId="0" quotePrefix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21" fillId="0" borderId="3" xfId="0" applyNumberFormat="1" applyFont="1" applyBorder="1"/>
    <xf numFmtId="3" fontId="22" fillId="0" borderId="3" xfId="0" applyNumberFormat="1" applyFont="1" applyBorder="1"/>
    <xf numFmtId="0" fontId="21" fillId="0" borderId="0" xfId="0" applyFont="1"/>
    <xf numFmtId="0" fontId="7" fillId="0" borderId="1" xfId="0" applyFont="1" applyBorder="1"/>
    <xf numFmtId="0" fontId="7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6" fillId="4" borderId="3" xfId="0" applyNumberFormat="1" applyFont="1" applyFill="1" applyBorder="1"/>
    <xf numFmtId="3" fontId="6" fillId="6" borderId="3" xfId="0" applyNumberFormat="1" applyFont="1" applyFill="1" applyBorder="1"/>
    <xf numFmtId="0" fontId="6" fillId="6" borderId="6" xfId="0" applyFont="1" applyFill="1" applyBorder="1"/>
    <xf numFmtId="0" fontId="6" fillId="4" borderId="3" xfId="0" applyFont="1" applyFill="1" applyBorder="1"/>
    <xf numFmtId="0" fontId="15" fillId="5" borderId="3" xfId="0" applyFont="1" applyFill="1" applyBorder="1"/>
    <xf numFmtId="3" fontId="3" fillId="5" borderId="3" xfId="0" applyNumberFormat="1" applyFont="1" applyFill="1" applyBorder="1"/>
    <xf numFmtId="0" fontId="3" fillId="5" borderId="3" xfId="0" applyFont="1" applyFill="1" applyBorder="1"/>
    <xf numFmtId="4" fontId="7" fillId="5" borderId="3" xfId="0" applyNumberFormat="1" applyFont="1" applyFill="1" applyBorder="1"/>
    <xf numFmtId="3" fontId="7" fillId="5" borderId="3" xfId="0" applyNumberFormat="1" applyFont="1" applyFill="1" applyBorder="1"/>
    <xf numFmtId="4" fontId="23" fillId="0" borderId="0" xfId="0" applyNumberFormat="1" applyFont="1"/>
    <xf numFmtId="3" fontId="6" fillId="2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/>
    <xf numFmtId="4" fontId="6" fillId="4" borderId="3" xfId="0" applyNumberFormat="1" applyFont="1" applyFill="1" applyBorder="1"/>
    <xf numFmtId="4" fontId="3" fillId="5" borderId="3" xfId="0" applyNumberFormat="1" applyFont="1" applyFill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 vertical="center" wrapText="1"/>
    </xf>
    <xf numFmtId="4" fontId="7" fillId="0" borderId="0" xfId="0" applyNumberFormat="1" applyFont="1"/>
    <xf numFmtId="4" fontId="3" fillId="2" borderId="4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22" fillId="0" borderId="3" xfId="0" applyNumberFormat="1" applyFont="1" applyBorder="1"/>
    <xf numFmtId="4" fontId="21" fillId="0" borderId="3" xfId="0" applyNumberFormat="1" applyFont="1" applyBorder="1"/>
    <xf numFmtId="4" fontId="6" fillId="2" borderId="4" xfId="0" applyNumberFormat="1" applyFont="1" applyFill="1" applyBorder="1" applyAlignment="1">
      <alignment horizontal="right" vertical="center"/>
    </xf>
    <xf numFmtId="4" fontId="6" fillId="0" borderId="3" xfId="0" applyNumberFormat="1" applyFont="1" applyBorder="1"/>
    <xf numFmtId="3" fontId="6" fillId="0" borderId="3" xfId="0" applyNumberFormat="1" applyFont="1" applyBorder="1"/>
    <xf numFmtId="4" fontId="6" fillId="5" borderId="3" xfId="0" applyNumberFormat="1" applyFont="1" applyFill="1" applyBorder="1"/>
    <xf numFmtId="0" fontId="0" fillId="0" borderId="3" xfId="0" applyBorder="1"/>
    <xf numFmtId="4" fontId="3" fillId="0" borderId="3" xfId="0" applyNumberFormat="1" applyFont="1" applyBorder="1"/>
    <xf numFmtId="0" fontId="1" fillId="0" borderId="0" xfId="0" applyFont="1"/>
    <xf numFmtId="0" fontId="9" fillId="0" borderId="7" xfId="0" applyFont="1" applyBorder="1"/>
    <xf numFmtId="0" fontId="21" fillId="0" borderId="8" xfId="0" applyFont="1" applyBorder="1"/>
    <xf numFmtId="0" fontId="22" fillId="0" borderId="8" xfId="0" applyFont="1" applyBorder="1"/>
    <xf numFmtId="0" fontId="7" fillId="0" borderId="7" xfId="0" applyFont="1" applyBorder="1"/>
    <xf numFmtId="14" fontId="7" fillId="0" borderId="7" xfId="0" applyNumberFormat="1" applyFont="1" applyBorder="1"/>
    <xf numFmtId="4" fontId="7" fillId="0" borderId="4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4" fontId="21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vertical="center"/>
    </xf>
    <xf numFmtId="3" fontId="1" fillId="0" borderId="0" xfId="0" applyNumberFormat="1" applyFont="1"/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5" fillId="5" borderId="1" xfId="0" applyFont="1" applyFill="1" applyBorder="1"/>
    <xf numFmtId="0" fontId="0" fillId="0" borderId="4" xfId="0" applyBorder="1"/>
    <xf numFmtId="0" fontId="9" fillId="0" borderId="1" xfId="0" applyFont="1" applyBorder="1"/>
    <xf numFmtId="0" fontId="1" fillId="0" borderId="4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G14" sqref="G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34" t="s">
        <v>113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34" t="s">
        <v>19</v>
      </c>
      <c r="B3" s="134"/>
      <c r="C3" s="134"/>
      <c r="D3" s="134"/>
      <c r="E3" s="134"/>
      <c r="F3" s="134"/>
      <c r="G3" s="134"/>
      <c r="H3" s="134"/>
      <c r="I3" s="135"/>
      <c r="J3" s="135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34" t="s">
        <v>23</v>
      </c>
      <c r="B5" s="136"/>
      <c r="C5" s="136"/>
      <c r="D5" s="136"/>
      <c r="E5" s="136"/>
      <c r="F5" s="136"/>
      <c r="G5" s="136"/>
      <c r="H5" s="136"/>
      <c r="I5" s="136"/>
      <c r="J5" s="136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32</v>
      </c>
    </row>
    <row r="7" spans="1:10" ht="25.5" x14ac:dyDescent="0.25">
      <c r="A7" s="26"/>
      <c r="B7" s="27"/>
      <c r="C7" s="27"/>
      <c r="D7" s="28"/>
      <c r="E7" s="29"/>
      <c r="F7" s="3" t="s">
        <v>105</v>
      </c>
      <c r="G7" s="3" t="s">
        <v>106</v>
      </c>
      <c r="H7" s="3" t="s">
        <v>107</v>
      </c>
      <c r="I7" s="3" t="s">
        <v>108</v>
      </c>
      <c r="J7" s="3" t="s">
        <v>109</v>
      </c>
    </row>
    <row r="8" spans="1:10" x14ac:dyDescent="0.25">
      <c r="A8" s="137" t="s">
        <v>0</v>
      </c>
      <c r="B8" s="138"/>
      <c r="C8" s="138"/>
      <c r="D8" s="138"/>
      <c r="E8" s="139"/>
      <c r="F8" s="97">
        <v>1460535.39</v>
      </c>
      <c r="G8" s="30">
        <f>G9+G10</f>
        <v>1968017</v>
      </c>
      <c r="H8" s="30">
        <v>1961856</v>
      </c>
      <c r="I8" s="30">
        <v>1961856</v>
      </c>
      <c r="J8" s="30">
        <v>1961856</v>
      </c>
    </row>
    <row r="9" spans="1:10" x14ac:dyDescent="0.25">
      <c r="A9" s="140" t="s">
        <v>34</v>
      </c>
      <c r="B9" s="141"/>
      <c r="C9" s="141"/>
      <c r="D9" s="141"/>
      <c r="E9" s="133"/>
      <c r="F9" s="98">
        <v>1460535</v>
      </c>
      <c r="G9" s="31">
        <v>1968017</v>
      </c>
      <c r="H9" s="31">
        <v>1961856</v>
      </c>
      <c r="I9" s="31">
        <v>1961856</v>
      </c>
      <c r="J9" s="31">
        <v>1961856</v>
      </c>
    </row>
    <row r="10" spans="1:10" x14ac:dyDescent="0.25">
      <c r="A10" s="132" t="s">
        <v>35</v>
      </c>
      <c r="B10" s="133"/>
      <c r="C10" s="133"/>
      <c r="D10" s="133"/>
      <c r="E10" s="133"/>
      <c r="F10" s="98"/>
      <c r="G10" s="31"/>
      <c r="H10" s="31"/>
      <c r="I10" s="31"/>
      <c r="J10" s="31"/>
    </row>
    <row r="11" spans="1:10" x14ac:dyDescent="0.25">
      <c r="A11" s="34" t="s">
        <v>1</v>
      </c>
      <c r="B11" s="42"/>
      <c r="C11" s="42"/>
      <c r="D11" s="42"/>
      <c r="E11" s="42"/>
      <c r="F11" s="97">
        <f>F12+F13</f>
        <v>1460615.5599999998</v>
      </c>
      <c r="G11" s="30">
        <f t="shared" ref="G11:J11" si="0">G12+G13</f>
        <v>2002488</v>
      </c>
      <c r="H11" s="30">
        <f t="shared" si="0"/>
        <v>1964356</v>
      </c>
      <c r="I11" s="30">
        <f>I12+I13</f>
        <v>1961856</v>
      </c>
      <c r="J11" s="30">
        <f t="shared" si="0"/>
        <v>1961856</v>
      </c>
    </row>
    <row r="12" spans="1:10" x14ac:dyDescent="0.25">
      <c r="A12" s="142" t="s">
        <v>36</v>
      </c>
      <c r="B12" s="141"/>
      <c r="C12" s="141"/>
      <c r="D12" s="141"/>
      <c r="E12" s="141"/>
      <c r="F12" s="98">
        <v>1448059.67</v>
      </c>
      <c r="G12" s="31">
        <v>1842716</v>
      </c>
      <c r="H12" s="31">
        <v>1957756</v>
      </c>
      <c r="I12" s="31">
        <v>1955256</v>
      </c>
      <c r="J12" s="31">
        <v>1955256</v>
      </c>
    </row>
    <row r="13" spans="1:10" x14ac:dyDescent="0.25">
      <c r="A13" s="132" t="s">
        <v>37</v>
      </c>
      <c r="B13" s="133"/>
      <c r="C13" s="133"/>
      <c r="D13" s="133"/>
      <c r="E13" s="133"/>
      <c r="F13" s="98">
        <v>12555.89</v>
      </c>
      <c r="G13" s="31">
        <v>159772</v>
      </c>
      <c r="H13" s="31">
        <v>6600</v>
      </c>
      <c r="I13" s="31">
        <v>6600</v>
      </c>
      <c r="J13" s="31">
        <v>6600</v>
      </c>
    </row>
    <row r="14" spans="1:10" x14ac:dyDescent="0.25">
      <c r="A14" s="143" t="s">
        <v>58</v>
      </c>
      <c r="B14" s="138"/>
      <c r="C14" s="138"/>
      <c r="D14" s="138"/>
      <c r="E14" s="138"/>
      <c r="F14" s="97">
        <f>F8-F11</f>
        <v>-80.169999999925494</v>
      </c>
      <c r="G14" s="30">
        <f t="shared" ref="G14" si="1">G8-G11</f>
        <v>-34471</v>
      </c>
      <c r="H14" s="30">
        <f>H8-H11</f>
        <v>-2500</v>
      </c>
      <c r="I14" s="30"/>
      <c r="J14" s="30"/>
    </row>
    <row r="15" spans="1:10" ht="18" x14ac:dyDescent="0.25">
      <c r="A15" s="4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134" t="s">
        <v>24</v>
      </c>
      <c r="B16" s="136"/>
      <c r="C16" s="136"/>
      <c r="D16" s="136"/>
      <c r="E16" s="136"/>
      <c r="F16" s="136"/>
      <c r="G16" s="136"/>
      <c r="H16" s="136"/>
      <c r="I16" s="136"/>
      <c r="J16" s="136"/>
    </row>
    <row r="17" spans="1:10" ht="18" x14ac:dyDescent="0.25">
      <c r="A17" s="4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6"/>
      <c r="B18" s="27"/>
      <c r="C18" s="27"/>
      <c r="D18" s="28"/>
      <c r="E18" s="29"/>
      <c r="F18" s="3" t="s">
        <v>105</v>
      </c>
      <c r="G18" s="3" t="s">
        <v>106</v>
      </c>
      <c r="H18" s="3" t="s">
        <v>107</v>
      </c>
      <c r="I18" s="3" t="s">
        <v>108</v>
      </c>
      <c r="J18" s="3" t="s">
        <v>109</v>
      </c>
    </row>
    <row r="19" spans="1:10" x14ac:dyDescent="0.25">
      <c r="A19" s="132" t="s">
        <v>38</v>
      </c>
      <c r="B19" s="133"/>
      <c r="C19" s="133"/>
      <c r="D19" s="133"/>
      <c r="E19" s="133"/>
      <c r="F19" s="31"/>
      <c r="G19" s="31"/>
      <c r="H19" s="31"/>
      <c r="I19" s="31"/>
      <c r="J19" s="43"/>
    </row>
    <row r="20" spans="1:10" x14ac:dyDescent="0.25">
      <c r="A20" s="132" t="s">
        <v>39</v>
      </c>
      <c r="B20" s="133"/>
      <c r="C20" s="133"/>
      <c r="D20" s="133"/>
      <c r="E20" s="133"/>
      <c r="F20" s="31"/>
      <c r="G20" s="31"/>
      <c r="H20" s="31"/>
      <c r="I20" s="31"/>
      <c r="J20" s="43"/>
    </row>
    <row r="21" spans="1:10" x14ac:dyDescent="0.25">
      <c r="A21" s="143" t="s">
        <v>2</v>
      </c>
      <c r="B21" s="138"/>
      <c r="C21" s="138"/>
      <c r="D21" s="138"/>
      <c r="E21" s="138"/>
      <c r="F21" s="30">
        <f>F19-F20</f>
        <v>0</v>
      </c>
      <c r="G21" s="30">
        <f t="shared" ref="G21:J21" si="2">G19-G20</f>
        <v>0</v>
      </c>
      <c r="H21" s="30">
        <f t="shared" si="2"/>
        <v>0</v>
      </c>
      <c r="I21" s="30">
        <f t="shared" si="2"/>
        <v>0</v>
      </c>
      <c r="J21" s="30">
        <f t="shared" si="2"/>
        <v>0</v>
      </c>
    </row>
    <row r="22" spans="1:10" x14ac:dyDescent="0.25">
      <c r="A22" s="143" t="s">
        <v>59</v>
      </c>
      <c r="B22" s="138"/>
      <c r="C22" s="138"/>
      <c r="D22" s="138"/>
      <c r="E22" s="138"/>
      <c r="F22" s="30">
        <f>F14+F21</f>
        <v>-80.169999999925494</v>
      </c>
      <c r="G22" s="30">
        <f t="shared" ref="G22:J22" si="3">G14+G21</f>
        <v>-34471</v>
      </c>
      <c r="H22" s="30">
        <f t="shared" si="3"/>
        <v>-2500</v>
      </c>
      <c r="I22" s="30">
        <f>I14+I21</f>
        <v>0</v>
      </c>
      <c r="J22" s="30">
        <f t="shared" si="3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134" t="s">
        <v>60</v>
      </c>
      <c r="B24" s="136"/>
      <c r="C24" s="136"/>
      <c r="D24" s="136"/>
      <c r="E24" s="136"/>
      <c r="F24" s="136"/>
      <c r="G24" s="136"/>
      <c r="H24" s="136"/>
      <c r="I24" s="136"/>
      <c r="J24" s="136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6"/>
      <c r="B26" s="27"/>
      <c r="C26" s="27"/>
      <c r="D26" s="28"/>
      <c r="E26" s="29"/>
      <c r="F26" s="3" t="s">
        <v>105</v>
      </c>
      <c r="G26" s="3" t="s">
        <v>106</v>
      </c>
      <c r="H26" s="3" t="s">
        <v>107</v>
      </c>
      <c r="I26" s="3" t="s">
        <v>108</v>
      </c>
      <c r="J26" s="3" t="s">
        <v>109</v>
      </c>
    </row>
    <row r="27" spans="1:10" ht="15" customHeight="1" x14ac:dyDescent="0.25">
      <c r="A27" s="146" t="s">
        <v>61</v>
      </c>
      <c r="B27" s="147"/>
      <c r="C27" s="147"/>
      <c r="D27" s="147"/>
      <c r="E27" s="148"/>
      <c r="F27" s="44">
        <v>34471</v>
      </c>
      <c r="G27" s="44">
        <v>34471</v>
      </c>
      <c r="H27" s="44">
        <v>2500</v>
      </c>
      <c r="I27" s="44"/>
      <c r="J27" s="44"/>
    </row>
    <row r="28" spans="1:10" ht="15" customHeight="1" x14ac:dyDescent="0.25">
      <c r="A28" s="143" t="s">
        <v>62</v>
      </c>
      <c r="B28" s="138"/>
      <c r="C28" s="138"/>
      <c r="D28" s="138"/>
      <c r="E28" s="138"/>
      <c r="F28" s="46">
        <v>34471</v>
      </c>
      <c r="G28" s="46">
        <f t="shared" ref="G28:J28" si="4">G22+G27</f>
        <v>0</v>
      </c>
      <c r="H28" s="46">
        <f>H22+H27</f>
        <v>0</v>
      </c>
      <c r="I28" s="46">
        <f t="shared" si="4"/>
        <v>0</v>
      </c>
      <c r="J28" s="47">
        <f t="shared" si="4"/>
        <v>0</v>
      </c>
    </row>
    <row r="29" spans="1:10" ht="45" customHeight="1" x14ac:dyDescent="0.25">
      <c r="A29" s="137" t="s">
        <v>63</v>
      </c>
      <c r="B29" s="149"/>
      <c r="C29" s="149"/>
      <c r="D29" s="149"/>
      <c r="E29" s="150"/>
      <c r="F29" s="46">
        <f>F14+F21+F27-F28</f>
        <v>-80.169999999925494</v>
      </c>
      <c r="G29" s="46">
        <f t="shared" ref="G29:J29" si="5">G14+G21+G27-G28</f>
        <v>0</v>
      </c>
      <c r="H29" s="46">
        <f t="shared" si="5"/>
        <v>0</v>
      </c>
      <c r="I29" s="46">
        <f t="shared" si="5"/>
        <v>0</v>
      </c>
      <c r="J29" s="47">
        <f t="shared" si="5"/>
        <v>0</v>
      </c>
    </row>
    <row r="30" spans="1:10" ht="15.75" x14ac:dyDescent="0.25">
      <c r="A30" s="48"/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5.75" x14ac:dyDescent="0.25">
      <c r="A31" s="151" t="s">
        <v>57</v>
      </c>
      <c r="B31" s="151"/>
      <c r="C31" s="151"/>
      <c r="D31" s="151"/>
      <c r="E31" s="151"/>
      <c r="F31" s="151"/>
      <c r="G31" s="151"/>
      <c r="H31" s="151"/>
      <c r="I31" s="151"/>
      <c r="J31" s="151"/>
    </row>
    <row r="32" spans="1:10" ht="18" x14ac:dyDescent="0.25">
      <c r="A32" s="50"/>
      <c r="B32" s="51"/>
      <c r="C32" s="51"/>
      <c r="D32" s="51"/>
      <c r="E32" s="51"/>
      <c r="F32" s="51"/>
      <c r="G32" s="51"/>
      <c r="H32" s="52"/>
      <c r="I32" s="52"/>
      <c r="J32" s="52"/>
    </row>
    <row r="33" spans="1:10" ht="25.5" x14ac:dyDescent="0.25">
      <c r="A33" s="53"/>
      <c r="B33" s="54"/>
      <c r="C33" s="54"/>
      <c r="D33" s="55"/>
      <c r="E33" s="56"/>
      <c r="F33" s="3" t="s">
        <v>105</v>
      </c>
      <c r="G33" s="3" t="s">
        <v>106</v>
      </c>
      <c r="H33" s="3" t="s">
        <v>107</v>
      </c>
      <c r="I33" s="3" t="s">
        <v>108</v>
      </c>
      <c r="J33" s="3" t="s">
        <v>109</v>
      </c>
    </row>
    <row r="34" spans="1:10" x14ac:dyDescent="0.25">
      <c r="A34" s="146" t="s">
        <v>61</v>
      </c>
      <c r="B34" s="147"/>
      <c r="C34" s="147"/>
      <c r="D34" s="147"/>
      <c r="E34" s="148"/>
      <c r="F34" s="44">
        <v>0</v>
      </c>
      <c r="G34" s="44">
        <f>F37</f>
        <v>0</v>
      </c>
      <c r="H34" s="44">
        <f>G37</f>
        <v>0</v>
      </c>
      <c r="I34" s="44">
        <f>H37</f>
        <v>0</v>
      </c>
      <c r="J34" s="45">
        <f>I37</f>
        <v>0</v>
      </c>
    </row>
    <row r="35" spans="1:10" ht="28.5" customHeight="1" x14ac:dyDescent="0.25">
      <c r="A35" s="146" t="s">
        <v>64</v>
      </c>
      <c r="B35" s="147"/>
      <c r="C35" s="147"/>
      <c r="D35" s="147"/>
      <c r="E35" s="148"/>
      <c r="F35" s="44">
        <v>0</v>
      </c>
      <c r="G35" s="44">
        <v>0</v>
      </c>
      <c r="H35" s="44">
        <v>0</v>
      </c>
      <c r="I35" s="44">
        <v>0</v>
      </c>
      <c r="J35" s="45">
        <v>0</v>
      </c>
    </row>
    <row r="36" spans="1:10" x14ac:dyDescent="0.25">
      <c r="A36" s="146" t="s">
        <v>65</v>
      </c>
      <c r="B36" s="152"/>
      <c r="C36" s="152"/>
      <c r="D36" s="152"/>
      <c r="E36" s="153"/>
      <c r="F36" s="44">
        <v>0</v>
      </c>
      <c r="G36" s="44">
        <v>0</v>
      </c>
      <c r="H36" s="44">
        <v>0</v>
      </c>
      <c r="I36" s="44">
        <v>0</v>
      </c>
      <c r="J36" s="45">
        <v>0</v>
      </c>
    </row>
    <row r="37" spans="1:10" ht="15" customHeight="1" x14ac:dyDescent="0.25">
      <c r="A37" s="143" t="s">
        <v>62</v>
      </c>
      <c r="B37" s="138"/>
      <c r="C37" s="138"/>
      <c r="D37" s="138"/>
      <c r="E37" s="138"/>
      <c r="F37" s="32">
        <f>F34-F35+F36</f>
        <v>0</v>
      </c>
      <c r="G37" s="32">
        <f t="shared" ref="G37:J37" si="6">G34-G35+G36</f>
        <v>0</v>
      </c>
      <c r="H37" s="32">
        <f t="shared" si="6"/>
        <v>0</v>
      </c>
      <c r="I37" s="32">
        <f t="shared" si="6"/>
        <v>0</v>
      </c>
      <c r="J37" s="57">
        <f t="shared" si="6"/>
        <v>0</v>
      </c>
    </row>
    <row r="38" spans="1:10" ht="17.25" customHeight="1" x14ac:dyDescent="0.25"/>
    <row r="39" spans="1:10" x14ac:dyDescent="0.25">
      <c r="A39" s="144" t="s">
        <v>33</v>
      </c>
      <c r="B39" s="145"/>
      <c r="C39" s="145"/>
      <c r="D39" s="145"/>
      <c r="E39" s="145"/>
      <c r="F39" s="145"/>
      <c r="G39" s="145"/>
      <c r="H39" s="145"/>
      <c r="I39" s="145"/>
      <c r="J39" s="145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"/>
  <sheetViews>
    <sheetView topLeftCell="A14" zoomScale="98" zoomScaleNormal="98" workbookViewId="0">
      <selection activeCell="K29" sqref="K2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24.140625" customWidth="1"/>
    <col min="10" max="10" width="11.7109375" customWidth="1"/>
    <col min="11" max="11" width="57.28515625" customWidth="1"/>
    <col min="12" max="13" width="12.7109375" customWidth="1"/>
    <col min="14" max="15" width="13.85546875" customWidth="1"/>
    <col min="16" max="16" width="8.5703125" customWidth="1"/>
  </cols>
  <sheetData>
    <row r="1" spans="1:16" ht="33.75" customHeight="1" x14ac:dyDescent="0.25">
      <c r="A1" s="134" t="s">
        <v>113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6" ht="9" customHeight="1" x14ac:dyDescent="0.25">
      <c r="A2" s="4"/>
      <c r="B2" s="4"/>
      <c r="C2" s="4"/>
      <c r="D2" s="4"/>
      <c r="E2" s="4"/>
      <c r="F2" s="4"/>
      <c r="G2" s="4"/>
      <c r="H2" s="4"/>
      <c r="L2" s="58"/>
      <c r="M2" s="58"/>
      <c r="N2" s="58"/>
      <c r="O2" s="58"/>
      <c r="P2" s="58"/>
    </row>
    <row r="3" spans="1:16" ht="15.75" customHeight="1" x14ac:dyDescent="0.25">
      <c r="A3" s="134" t="s">
        <v>19</v>
      </c>
      <c r="B3" s="134"/>
      <c r="C3" s="134"/>
      <c r="D3" s="134"/>
      <c r="E3" s="134"/>
      <c r="F3" s="134"/>
      <c r="G3" s="134"/>
      <c r="H3" s="134"/>
      <c r="L3" s="58"/>
      <c r="M3" s="58"/>
      <c r="N3" s="58"/>
      <c r="O3" s="58"/>
      <c r="P3" s="58"/>
    </row>
    <row r="4" spans="1:16" ht="7.5" customHeight="1" x14ac:dyDescent="0.25">
      <c r="A4" s="4"/>
      <c r="B4" s="4"/>
      <c r="C4" s="4"/>
      <c r="D4" s="4"/>
      <c r="E4" s="4"/>
      <c r="F4" s="4"/>
      <c r="G4" s="5"/>
      <c r="H4" s="5"/>
      <c r="J4" s="60"/>
      <c r="K4" s="60"/>
      <c r="L4" s="58"/>
      <c r="M4" s="58"/>
      <c r="N4" s="58"/>
      <c r="O4" s="58"/>
      <c r="P4" s="58"/>
    </row>
    <row r="5" spans="1:16" ht="18" customHeight="1" x14ac:dyDescent="0.25">
      <c r="A5" s="134" t="s">
        <v>4</v>
      </c>
      <c r="B5" s="134"/>
      <c r="C5" s="134"/>
      <c r="D5" s="134"/>
      <c r="E5" s="134"/>
      <c r="F5" s="134"/>
      <c r="G5" s="134"/>
      <c r="H5" s="134"/>
      <c r="K5" s="61"/>
      <c r="L5" s="59"/>
      <c r="M5" s="59"/>
      <c r="N5" s="59"/>
      <c r="O5" s="59"/>
      <c r="P5" s="59"/>
    </row>
    <row r="6" spans="1:16" ht="9.75" customHeight="1" x14ac:dyDescent="0.25">
      <c r="A6" s="4"/>
      <c r="B6" s="4"/>
      <c r="C6" s="4"/>
      <c r="D6" s="4"/>
      <c r="E6" s="4"/>
      <c r="F6" s="4"/>
      <c r="G6" s="5"/>
      <c r="H6" s="5"/>
      <c r="J6" s="59"/>
      <c r="K6" s="59"/>
      <c r="M6" s="59"/>
      <c r="N6" s="59"/>
      <c r="O6" s="59"/>
      <c r="P6" s="59"/>
    </row>
    <row r="7" spans="1:16" ht="15" customHeight="1" x14ac:dyDescent="0.25">
      <c r="A7" s="134" t="s">
        <v>40</v>
      </c>
      <c r="B7" s="134"/>
      <c r="C7" s="134"/>
      <c r="D7" s="134"/>
      <c r="E7" s="134"/>
      <c r="F7" s="134"/>
      <c r="G7" s="134"/>
      <c r="H7" s="134"/>
      <c r="J7" s="59"/>
      <c r="K7" s="59"/>
      <c r="M7" s="59"/>
      <c r="N7" s="59"/>
      <c r="O7" s="59"/>
      <c r="P7" s="59"/>
    </row>
    <row r="8" spans="1:16" ht="18" x14ac:dyDescent="0.25">
      <c r="A8" s="4"/>
      <c r="B8" s="4"/>
      <c r="C8" s="4"/>
      <c r="D8" s="4"/>
      <c r="E8" s="4"/>
      <c r="F8" s="4"/>
      <c r="G8" s="5"/>
      <c r="H8" s="5"/>
      <c r="J8" s="59"/>
      <c r="K8" s="59"/>
      <c r="M8" s="59"/>
      <c r="N8" s="59"/>
      <c r="O8" s="59"/>
      <c r="P8" s="59"/>
    </row>
    <row r="9" spans="1:16" ht="25.5" x14ac:dyDescent="0.25">
      <c r="A9" s="19" t="s">
        <v>5</v>
      </c>
      <c r="B9" s="18" t="s">
        <v>6</v>
      </c>
      <c r="C9" s="18" t="s">
        <v>3</v>
      </c>
      <c r="D9" s="18" t="s">
        <v>110</v>
      </c>
      <c r="E9" s="19" t="s">
        <v>106</v>
      </c>
      <c r="F9" s="19" t="s">
        <v>111</v>
      </c>
      <c r="G9" s="19" t="s">
        <v>31</v>
      </c>
      <c r="H9" s="19" t="s">
        <v>112</v>
      </c>
      <c r="J9" s="62"/>
      <c r="K9" s="59"/>
      <c r="M9" s="59"/>
      <c r="N9" s="59"/>
      <c r="O9" s="59"/>
      <c r="P9" s="59"/>
    </row>
    <row r="10" spans="1:16" x14ac:dyDescent="0.25">
      <c r="A10" s="36"/>
      <c r="B10" s="37"/>
      <c r="C10" s="35" t="s">
        <v>0</v>
      </c>
      <c r="D10" s="99">
        <f>D11+D12+D13+D14+D16</f>
        <v>1460535.39</v>
      </c>
      <c r="E10" s="66">
        <f t="shared" ref="E10:H10" si="0">E11+E12+E13+E14+E16</f>
        <v>1968017</v>
      </c>
      <c r="F10" s="66">
        <f>F11+F12+F13+F14+F16</f>
        <v>1961856</v>
      </c>
      <c r="G10" s="66">
        <f>G11+G12+G13+G14+G16</f>
        <v>1961856</v>
      </c>
      <c r="H10" s="66">
        <f t="shared" si="0"/>
        <v>1961856</v>
      </c>
      <c r="J10" s="59"/>
      <c r="K10" s="59"/>
      <c r="L10" s="59"/>
      <c r="M10" s="59"/>
      <c r="N10" s="59"/>
      <c r="O10" s="59"/>
      <c r="P10" s="59"/>
    </row>
    <row r="11" spans="1:16" ht="15.75" customHeight="1" x14ac:dyDescent="0.25">
      <c r="A11" s="11">
        <v>6</v>
      </c>
      <c r="B11" s="11"/>
      <c r="C11" s="11" t="s">
        <v>7</v>
      </c>
      <c r="D11" s="100"/>
      <c r="E11" s="9"/>
      <c r="F11" s="9"/>
      <c r="G11" s="9"/>
      <c r="H11" s="9"/>
      <c r="J11" s="59"/>
      <c r="K11" s="59"/>
      <c r="L11" s="59"/>
      <c r="M11" s="59"/>
      <c r="N11" s="59"/>
      <c r="O11" s="59"/>
      <c r="P11" s="59"/>
    </row>
    <row r="12" spans="1:16" ht="38.25" x14ac:dyDescent="0.25">
      <c r="A12" s="11"/>
      <c r="B12" s="15">
        <v>63</v>
      </c>
      <c r="C12" s="15" t="s">
        <v>26</v>
      </c>
      <c r="D12" s="63">
        <v>1089609.8799999999</v>
      </c>
      <c r="E12" s="9">
        <v>1399385</v>
      </c>
      <c r="F12" s="9">
        <v>1590510</v>
      </c>
      <c r="G12" s="9">
        <v>1590510</v>
      </c>
      <c r="H12" s="9">
        <v>1590510</v>
      </c>
      <c r="J12" s="59"/>
      <c r="K12" s="59"/>
      <c r="L12" s="59"/>
      <c r="M12" s="59"/>
      <c r="N12" s="59"/>
      <c r="O12" s="59"/>
      <c r="P12" s="59"/>
    </row>
    <row r="13" spans="1:16" ht="51" x14ac:dyDescent="0.25">
      <c r="A13" s="11"/>
      <c r="B13" s="15">
        <v>65</v>
      </c>
      <c r="C13" s="15" t="s">
        <v>74</v>
      </c>
      <c r="D13" s="63">
        <v>55532.85</v>
      </c>
      <c r="E13" s="9">
        <v>57500</v>
      </c>
      <c r="F13" s="9">
        <v>77750</v>
      </c>
      <c r="G13" s="9">
        <v>77750</v>
      </c>
      <c r="H13" s="9">
        <v>77750</v>
      </c>
      <c r="J13" s="59"/>
      <c r="K13" s="59"/>
      <c r="L13" s="59"/>
      <c r="M13" s="59"/>
      <c r="N13" s="59"/>
      <c r="O13" s="59"/>
      <c r="P13" s="59"/>
    </row>
    <row r="14" spans="1:16" ht="38.25" x14ac:dyDescent="0.25">
      <c r="A14" s="11"/>
      <c r="B14" s="15">
        <v>66</v>
      </c>
      <c r="C14" s="15" t="s">
        <v>75</v>
      </c>
      <c r="D14" s="100">
        <v>91124.24</v>
      </c>
      <c r="E14" s="9">
        <v>149890</v>
      </c>
      <c r="F14" s="9">
        <v>4000</v>
      </c>
      <c r="G14" s="9">
        <v>4000</v>
      </c>
      <c r="H14" s="9">
        <v>4000</v>
      </c>
      <c r="J14" s="59"/>
      <c r="K14" s="59"/>
      <c r="L14" s="59"/>
      <c r="M14" s="59"/>
      <c r="N14" s="59"/>
      <c r="O14" s="59"/>
      <c r="P14" s="59"/>
    </row>
    <row r="15" spans="1:16" hidden="1" x14ac:dyDescent="0.25">
      <c r="A15" s="12"/>
      <c r="B15" s="25"/>
      <c r="C15" s="13"/>
      <c r="D15" s="101"/>
      <c r="E15" s="9"/>
      <c r="F15" s="9"/>
      <c r="G15" s="9"/>
      <c r="H15" s="9"/>
      <c r="K15" s="61"/>
      <c r="L15" s="59"/>
      <c r="M15" s="59"/>
      <c r="N15" s="59"/>
      <c r="O15" s="59"/>
      <c r="P15" s="59"/>
    </row>
    <row r="16" spans="1:16" ht="38.25" x14ac:dyDescent="0.25">
      <c r="A16" s="12"/>
      <c r="B16" s="12">
        <v>67</v>
      </c>
      <c r="C16" s="15" t="s">
        <v>28</v>
      </c>
      <c r="D16" s="101">
        <v>224268.42</v>
      </c>
      <c r="E16" s="9">
        <v>361242</v>
      </c>
      <c r="F16" s="9">
        <v>289596</v>
      </c>
      <c r="G16" s="9">
        <v>289596</v>
      </c>
      <c r="H16" s="9">
        <v>289596</v>
      </c>
      <c r="J16" s="59"/>
      <c r="K16" s="59"/>
      <c r="L16" s="59"/>
      <c r="M16" s="59"/>
      <c r="N16" s="59"/>
      <c r="O16" s="59"/>
      <c r="P16" s="59"/>
    </row>
    <row r="17" spans="1:16" ht="25.5" x14ac:dyDescent="0.25">
      <c r="A17" s="14">
        <v>7</v>
      </c>
      <c r="B17" s="14"/>
      <c r="C17" s="23" t="s">
        <v>8</v>
      </c>
      <c r="D17" s="101">
        <v>0</v>
      </c>
      <c r="E17" s="9"/>
      <c r="F17" s="9"/>
      <c r="G17" s="9"/>
      <c r="H17" s="9"/>
      <c r="J17" s="59"/>
      <c r="K17" s="59"/>
      <c r="L17" s="59"/>
      <c r="M17" s="59"/>
      <c r="N17" s="59"/>
      <c r="O17" s="59"/>
      <c r="P17" s="59"/>
    </row>
    <row r="18" spans="1:16" ht="38.25" x14ac:dyDescent="0.25">
      <c r="A18" s="15"/>
      <c r="B18" s="15">
        <v>72</v>
      </c>
      <c r="C18" s="24" t="s">
        <v>25</v>
      </c>
      <c r="D18" s="101">
        <v>0</v>
      </c>
      <c r="E18" s="64"/>
      <c r="F18" s="64"/>
      <c r="G18" s="64"/>
      <c r="H18" s="65"/>
      <c r="J18" s="59"/>
      <c r="K18" s="59"/>
      <c r="L18" s="59"/>
      <c r="M18" s="59"/>
      <c r="N18" s="59"/>
      <c r="O18" s="59"/>
      <c r="P18" s="59"/>
    </row>
    <row r="19" spans="1:16" ht="11.25" customHeight="1" x14ac:dyDescent="0.25">
      <c r="J19" s="59"/>
      <c r="K19" s="59"/>
      <c r="L19" s="59"/>
      <c r="M19" s="59"/>
      <c r="N19" s="59"/>
      <c r="O19" s="59"/>
      <c r="P19" s="59"/>
    </row>
    <row r="20" spans="1:16" x14ac:dyDescent="0.25">
      <c r="J20" s="59"/>
      <c r="K20" s="59"/>
      <c r="L20" s="59"/>
      <c r="M20" s="59"/>
      <c r="N20" s="59"/>
      <c r="O20" s="59"/>
      <c r="P20" s="59"/>
    </row>
    <row r="21" spans="1:16" ht="15.75" x14ac:dyDescent="0.25">
      <c r="A21" s="134" t="s">
        <v>41</v>
      </c>
      <c r="B21" s="154"/>
      <c r="C21" s="154"/>
      <c r="D21" s="154"/>
      <c r="E21" s="154"/>
      <c r="F21" s="154"/>
      <c r="G21" s="154"/>
      <c r="H21" s="154"/>
      <c r="J21" s="59"/>
      <c r="K21" s="59"/>
      <c r="L21" s="59"/>
      <c r="M21" s="59"/>
      <c r="N21" s="59"/>
      <c r="O21" s="59"/>
      <c r="P21" s="59"/>
    </row>
    <row r="22" spans="1:16" ht="14.25" customHeight="1" x14ac:dyDescent="0.25">
      <c r="A22" s="4"/>
      <c r="B22" s="4"/>
      <c r="C22" s="4"/>
      <c r="D22" s="4"/>
      <c r="E22" s="4"/>
      <c r="F22" s="4"/>
      <c r="G22" s="5"/>
      <c r="H22" s="5"/>
      <c r="J22" s="59"/>
      <c r="K22" s="59"/>
      <c r="L22" s="59"/>
      <c r="M22" s="59"/>
      <c r="N22" s="59"/>
      <c r="O22" s="59"/>
      <c r="P22" s="59"/>
    </row>
    <row r="23" spans="1:16" ht="25.5" x14ac:dyDescent="0.25">
      <c r="A23" s="19" t="s">
        <v>5</v>
      </c>
      <c r="B23" s="18" t="s">
        <v>6</v>
      </c>
      <c r="C23" s="18" t="s">
        <v>9</v>
      </c>
      <c r="D23" s="18" t="s">
        <v>110</v>
      </c>
      <c r="E23" s="19" t="s">
        <v>106</v>
      </c>
      <c r="F23" s="19" t="s">
        <v>111</v>
      </c>
      <c r="G23" s="19" t="s">
        <v>31</v>
      </c>
      <c r="H23" s="19" t="s">
        <v>112</v>
      </c>
      <c r="J23" s="59"/>
      <c r="K23" s="59"/>
      <c r="L23" s="59"/>
      <c r="M23" s="59"/>
      <c r="N23" s="59"/>
      <c r="O23" s="59"/>
      <c r="P23" s="59"/>
    </row>
    <row r="24" spans="1:16" x14ac:dyDescent="0.25">
      <c r="A24" s="36"/>
      <c r="B24" s="37"/>
      <c r="C24" s="35" t="s">
        <v>1</v>
      </c>
      <c r="D24" s="99">
        <f>D25+D31</f>
        <v>1460615.56</v>
      </c>
      <c r="E24" s="66">
        <f>E25+E31</f>
        <v>2002488</v>
      </c>
      <c r="F24" s="66">
        <f t="shared" ref="F24:H24" si="1">F25+F31</f>
        <v>1964356</v>
      </c>
      <c r="G24" s="66">
        <f t="shared" si="1"/>
        <v>1961856</v>
      </c>
      <c r="H24" s="66">
        <f t="shared" si="1"/>
        <v>1961856</v>
      </c>
      <c r="J24" s="59"/>
      <c r="K24" s="59"/>
      <c r="L24" s="59"/>
      <c r="M24" s="59"/>
      <c r="N24" s="59"/>
      <c r="O24" s="59"/>
      <c r="P24" s="59"/>
    </row>
    <row r="25" spans="1:16" ht="15.75" customHeight="1" x14ac:dyDescent="0.25">
      <c r="A25" s="11">
        <v>3</v>
      </c>
      <c r="B25" s="11"/>
      <c r="C25" s="11" t="s">
        <v>10</v>
      </c>
      <c r="D25" s="104">
        <f>D27++D28+D29+D26+D30</f>
        <v>1448059.6700000002</v>
      </c>
      <c r="E25" s="75">
        <f>E27++E28+E29+E26+E30</f>
        <v>1842716</v>
      </c>
      <c r="F25" s="75">
        <f>F27++F28+F29+F26+F30</f>
        <v>1957756</v>
      </c>
      <c r="G25" s="75">
        <f t="shared" ref="G25:H25" si="2">G27++G28+G29+G26+G30</f>
        <v>1955456</v>
      </c>
      <c r="H25" s="75">
        <f t="shared" si="2"/>
        <v>1955456</v>
      </c>
      <c r="J25" s="59"/>
      <c r="K25" s="59"/>
      <c r="L25" s="59"/>
      <c r="M25" s="59"/>
      <c r="N25" s="59"/>
      <c r="O25" s="59"/>
      <c r="P25" s="59"/>
    </row>
    <row r="26" spans="1:16" ht="15.75" customHeight="1" x14ac:dyDescent="0.25">
      <c r="A26" s="11"/>
      <c r="B26" s="15">
        <v>31</v>
      </c>
      <c r="C26" s="15" t="s">
        <v>11</v>
      </c>
      <c r="D26" s="101">
        <v>1081388.6100000001</v>
      </c>
      <c r="E26" s="9">
        <v>1402060</v>
      </c>
      <c r="F26" s="9">
        <v>1611210</v>
      </c>
      <c r="G26" s="9">
        <v>1611210</v>
      </c>
      <c r="H26" s="9">
        <v>1611210</v>
      </c>
    </row>
    <row r="27" spans="1:16" x14ac:dyDescent="0.25">
      <c r="A27" s="12"/>
      <c r="B27" s="12">
        <v>32</v>
      </c>
      <c r="C27" s="12" t="s">
        <v>20</v>
      </c>
      <c r="D27" s="101">
        <v>271387.5</v>
      </c>
      <c r="E27" s="9">
        <v>319971</v>
      </c>
      <c r="F27" s="9">
        <v>332446</v>
      </c>
      <c r="G27" s="9">
        <v>330146</v>
      </c>
      <c r="H27" s="9">
        <v>330146</v>
      </c>
    </row>
    <row r="28" spans="1:16" x14ac:dyDescent="0.25">
      <c r="A28" s="12"/>
      <c r="B28" s="12">
        <v>34</v>
      </c>
      <c r="C28" s="12" t="s">
        <v>76</v>
      </c>
      <c r="D28" s="101">
        <v>19.920000000000002</v>
      </c>
      <c r="E28" s="9">
        <v>0</v>
      </c>
      <c r="F28" s="9">
        <v>0</v>
      </c>
      <c r="G28" s="9">
        <v>0</v>
      </c>
      <c r="H28" s="9">
        <v>0</v>
      </c>
    </row>
    <row r="29" spans="1:16" ht="38.25" x14ac:dyDescent="0.25">
      <c r="A29" s="12"/>
      <c r="B29" s="12">
        <v>37</v>
      </c>
      <c r="C29" s="68" t="s">
        <v>77</v>
      </c>
      <c r="D29" s="101">
        <v>15392.87</v>
      </c>
      <c r="E29" s="9">
        <v>18350</v>
      </c>
      <c r="F29" s="9">
        <v>14000</v>
      </c>
      <c r="G29" s="9">
        <v>14000</v>
      </c>
      <c r="H29" s="9">
        <v>14000</v>
      </c>
    </row>
    <row r="30" spans="1:16" x14ac:dyDescent="0.25">
      <c r="A30" s="12"/>
      <c r="B30" s="12">
        <v>38</v>
      </c>
      <c r="C30" s="12" t="s">
        <v>103</v>
      </c>
      <c r="D30" s="101">
        <v>79870.77</v>
      </c>
      <c r="E30" s="9">
        <v>102335</v>
      </c>
      <c r="F30" s="9">
        <v>100</v>
      </c>
      <c r="G30" s="9">
        <v>100</v>
      </c>
      <c r="H30" s="9">
        <v>100</v>
      </c>
    </row>
    <row r="31" spans="1:16" ht="25.5" x14ac:dyDescent="0.25">
      <c r="A31" s="14">
        <v>4</v>
      </c>
      <c r="B31" s="14"/>
      <c r="C31" s="23" t="s">
        <v>12</v>
      </c>
      <c r="D31" s="104">
        <v>12555.89</v>
      </c>
      <c r="E31" s="74">
        <v>159772</v>
      </c>
      <c r="F31" s="74">
        <f t="shared" ref="F31:H31" si="3">F32+F33</f>
        <v>6600</v>
      </c>
      <c r="G31" s="74">
        <v>6400</v>
      </c>
      <c r="H31" s="74">
        <f t="shared" si="3"/>
        <v>6400</v>
      </c>
    </row>
    <row r="32" spans="1:16" ht="38.25" x14ac:dyDescent="0.25">
      <c r="A32" s="14"/>
      <c r="B32" s="15">
        <v>41</v>
      </c>
      <c r="C32" s="24" t="s">
        <v>13</v>
      </c>
      <c r="D32" s="101">
        <v>0</v>
      </c>
      <c r="E32" s="9"/>
      <c r="F32" s="9"/>
      <c r="G32" s="9"/>
      <c r="H32" s="9"/>
    </row>
    <row r="33" spans="1:8" ht="26.25" customHeight="1" x14ac:dyDescent="0.25">
      <c r="A33" s="15"/>
      <c r="B33" s="69">
        <v>42</v>
      </c>
      <c r="C33" s="24" t="s">
        <v>29</v>
      </c>
      <c r="D33" s="101">
        <v>12555.89</v>
      </c>
      <c r="E33" s="9">
        <v>159772</v>
      </c>
      <c r="F33" s="9">
        <v>6600</v>
      </c>
      <c r="G33" s="9">
        <v>6400</v>
      </c>
      <c r="H33" s="9">
        <v>6400</v>
      </c>
    </row>
  </sheetData>
  <mergeCells count="5">
    <mergeCell ref="A21:H21"/>
    <mergeCell ref="A3:H3"/>
    <mergeCell ref="A5:H5"/>
    <mergeCell ref="A7:H7"/>
    <mergeCell ref="A1:J1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5"/>
  <sheetViews>
    <sheetView topLeftCell="A18" workbookViewId="0">
      <selection activeCell="D39" sqref="D39"/>
    </sheetView>
  </sheetViews>
  <sheetFormatPr defaultRowHeight="15" x14ac:dyDescent="0.25"/>
  <cols>
    <col min="1" max="1" width="26.140625" customWidth="1"/>
    <col min="2" max="6" width="25.28515625" customWidth="1"/>
  </cols>
  <sheetData>
    <row r="1" spans="1:10" ht="42" customHeight="1" x14ac:dyDescent="0.25">
      <c r="A1" s="134" t="s">
        <v>113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134" t="s">
        <v>19</v>
      </c>
      <c r="B3" s="134"/>
      <c r="C3" s="134"/>
      <c r="D3" s="134"/>
      <c r="E3" s="134"/>
      <c r="F3" s="134"/>
    </row>
    <row r="4" spans="1:10" ht="18" x14ac:dyDescent="0.25">
      <c r="B4" s="4"/>
      <c r="C4" s="4"/>
      <c r="D4" s="4"/>
      <c r="E4" s="5"/>
      <c r="F4" s="5"/>
    </row>
    <row r="5" spans="1:10" ht="18" customHeight="1" x14ac:dyDescent="0.25">
      <c r="A5" s="134" t="s">
        <v>4</v>
      </c>
      <c r="B5" s="134"/>
      <c r="C5" s="134"/>
      <c r="D5" s="134"/>
      <c r="E5" s="134"/>
      <c r="F5" s="134"/>
    </row>
    <row r="6" spans="1:10" ht="18" x14ac:dyDescent="0.25">
      <c r="A6" s="4"/>
      <c r="B6" s="4"/>
      <c r="C6" s="4"/>
      <c r="D6" s="4"/>
      <c r="E6" s="5"/>
      <c r="F6" s="5"/>
    </row>
    <row r="7" spans="1:10" ht="15.75" customHeight="1" x14ac:dyDescent="0.25">
      <c r="A7" s="134" t="s">
        <v>42</v>
      </c>
      <c r="B7" s="134"/>
      <c r="C7" s="134"/>
      <c r="D7" s="134"/>
      <c r="E7" s="134"/>
      <c r="F7" s="134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19" t="s">
        <v>44</v>
      </c>
      <c r="B9" s="18" t="s">
        <v>110</v>
      </c>
      <c r="C9" s="19" t="s">
        <v>106</v>
      </c>
      <c r="D9" s="19" t="s">
        <v>111</v>
      </c>
      <c r="E9" s="19" t="s">
        <v>31</v>
      </c>
      <c r="F9" s="19" t="s">
        <v>112</v>
      </c>
    </row>
    <row r="10" spans="1:10" x14ac:dyDescent="0.25">
      <c r="A10" s="38" t="s">
        <v>0</v>
      </c>
      <c r="B10" s="99">
        <f>B11+B16+B13+B18+B21</f>
        <v>1460535.3910000001</v>
      </c>
      <c r="C10" s="66">
        <f>C11+C16+C13+C18+C21</f>
        <v>1968017</v>
      </c>
      <c r="D10" s="66">
        <f t="shared" ref="D10" si="0">D11+D16+D13+D18+D21</f>
        <v>1961856</v>
      </c>
      <c r="E10" s="66">
        <f t="shared" ref="E10" si="1">E11+E16+E13+E18+E21</f>
        <v>1961856</v>
      </c>
      <c r="F10" s="66">
        <f t="shared" ref="F10" si="2">F11+F16+F13+F18+F21</f>
        <v>1961856</v>
      </c>
    </row>
    <row r="11" spans="1:10" x14ac:dyDescent="0.25">
      <c r="A11" s="23" t="s">
        <v>47</v>
      </c>
      <c r="B11" s="102">
        <f>B12</f>
        <v>82448.83</v>
      </c>
      <c r="C11" s="73">
        <f>C12</f>
        <v>206093</v>
      </c>
      <c r="D11" s="73">
        <f t="shared" ref="D11" si="3">D12</f>
        <v>168600</v>
      </c>
      <c r="E11" s="73">
        <f t="shared" ref="E11" si="4">E12</f>
        <v>168600</v>
      </c>
      <c r="F11" s="73">
        <f t="shared" ref="F11" si="5">F12</f>
        <v>168600</v>
      </c>
    </row>
    <row r="12" spans="1:10" x14ac:dyDescent="0.25">
      <c r="A12" s="13" t="s">
        <v>48</v>
      </c>
      <c r="B12" s="64">
        <v>82448.83</v>
      </c>
      <c r="C12" s="9">
        <v>206093</v>
      </c>
      <c r="D12" s="9">
        <v>168600</v>
      </c>
      <c r="E12" s="9">
        <v>168600</v>
      </c>
      <c r="F12" s="9">
        <v>168600</v>
      </c>
    </row>
    <row r="13" spans="1:10" x14ac:dyDescent="0.25">
      <c r="A13" s="25" t="s">
        <v>78</v>
      </c>
      <c r="B13" s="103">
        <f>B14</f>
        <v>1201.6300000000001</v>
      </c>
      <c r="C13" s="74">
        <f t="shared" ref="C13:D13" si="6">C14</f>
        <v>2500</v>
      </c>
      <c r="D13" s="74">
        <f t="shared" si="6"/>
        <v>2000</v>
      </c>
      <c r="E13" s="74">
        <f t="shared" ref="E13" si="7">E14</f>
        <v>2000</v>
      </c>
      <c r="F13" s="74">
        <f t="shared" ref="F13" si="8">F14</f>
        <v>2000</v>
      </c>
    </row>
    <row r="14" spans="1:10" x14ac:dyDescent="0.25">
      <c r="A14" s="13" t="s">
        <v>80</v>
      </c>
      <c r="B14" s="64">
        <v>1201.6300000000001</v>
      </c>
      <c r="C14" s="9">
        <v>2500</v>
      </c>
      <c r="D14" s="9">
        <v>2000</v>
      </c>
      <c r="E14" s="9">
        <v>2000</v>
      </c>
      <c r="F14" s="9">
        <v>2000</v>
      </c>
    </row>
    <row r="15" spans="1:10" hidden="1" x14ac:dyDescent="0.25">
      <c r="A15" s="12" t="s">
        <v>27</v>
      </c>
      <c r="B15" s="64"/>
      <c r="C15" s="9"/>
      <c r="D15" s="9"/>
      <c r="E15" s="9"/>
      <c r="F15" s="9"/>
    </row>
    <row r="16" spans="1:10" ht="25.5" x14ac:dyDescent="0.25">
      <c r="A16" s="11" t="s">
        <v>46</v>
      </c>
      <c r="B16" s="104">
        <f>B17</f>
        <v>55532.85</v>
      </c>
      <c r="C16" s="75">
        <f t="shared" ref="C16:D16" si="9">C17</f>
        <v>57500</v>
      </c>
      <c r="D16" s="75">
        <f t="shared" si="9"/>
        <v>77750</v>
      </c>
      <c r="E16" s="75">
        <f t="shared" ref="E16" si="10">E17</f>
        <v>77750</v>
      </c>
      <c r="F16" s="75">
        <f t="shared" ref="F16" si="11">F17</f>
        <v>77750</v>
      </c>
    </row>
    <row r="17" spans="1:6" ht="25.5" x14ac:dyDescent="0.25">
      <c r="A17" s="17" t="s">
        <v>79</v>
      </c>
      <c r="B17" s="101">
        <v>55532.85</v>
      </c>
      <c r="C17" s="9">
        <v>57500</v>
      </c>
      <c r="D17" s="9">
        <v>77750</v>
      </c>
      <c r="E17" s="9">
        <v>77750</v>
      </c>
      <c r="F17" s="9">
        <v>77750</v>
      </c>
    </row>
    <row r="18" spans="1:6" x14ac:dyDescent="0.25">
      <c r="A18" s="38" t="s">
        <v>45</v>
      </c>
      <c r="B18" s="104">
        <f>B19+B20</f>
        <v>1231429.47</v>
      </c>
      <c r="C18" s="75">
        <f t="shared" ref="C18:D18" si="12">C19+C20</f>
        <v>1554534</v>
      </c>
      <c r="D18" s="75">
        <f t="shared" si="12"/>
        <v>1711506</v>
      </c>
      <c r="E18" s="75">
        <f t="shared" ref="E18" si="13">E19+E20</f>
        <v>1711506</v>
      </c>
      <c r="F18" s="75">
        <f t="shared" ref="F18" si="14">F19+F20</f>
        <v>1711506</v>
      </c>
    </row>
    <row r="19" spans="1:6" x14ac:dyDescent="0.25">
      <c r="A19" s="13" t="s">
        <v>81</v>
      </c>
      <c r="B19" s="101">
        <v>141819.59</v>
      </c>
      <c r="C19" s="9">
        <v>155149</v>
      </c>
      <c r="D19" s="9">
        <v>120996</v>
      </c>
      <c r="E19" s="9">
        <v>120996</v>
      </c>
      <c r="F19" s="9">
        <v>120996</v>
      </c>
    </row>
    <row r="20" spans="1:6" x14ac:dyDescent="0.25">
      <c r="A20" s="13" t="s">
        <v>82</v>
      </c>
      <c r="B20" s="101">
        <v>1089609.8799999999</v>
      </c>
      <c r="C20" s="9">
        <v>1399385</v>
      </c>
      <c r="D20" s="9">
        <v>1590510</v>
      </c>
      <c r="E20" s="9">
        <v>1590510</v>
      </c>
      <c r="F20" s="9">
        <v>1590510</v>
      </c>
    </row>
    <row r="21" spans="1:6" x14ac:dyDescent="0.25">
      <c r="A21" s="38" t="s">
        <v>83</v>
      </c>
      <c r="B21" s="104">
        <f>B22</f>
        <v>89922.611000000004</v>
      </c>
      <c r="C21" s="75">
        <f t="shared" ref="C21:D21" si="15">C22</f>
        <v>147390</v>
      </c>
      <c r="D21" s="75">
        <f t="shared" si="15"/>
        <v>2000</v>
      </c>
      <c r="E21" s="75">
        <f t="shared" ref="E21" si="16">E22</f>
        <v>2000</v>
      </c>
      <c r="F21" s="75">
        <f t="shared" ref="F21" si="17">F22</f>
        <v>2000</v>
      </c>
    </row>
    <row r="22" spans="1:6" x14ac:dyDescent="0.25">
      <c r="A22" s="13" t="s">
        <v>84</v>
      </c>
      <c r="B22" s="101">
        <v>89922.611000000004</v>
      </c>
      <c r="C22" s="9">
        <v>147390</v>
      </c>
      <c r="D22" s="9">
        <v>2000</v>
      </c>
      <c r="E22" s="9">
        <v>2000</v>
      </c>
      <c r="F22" s="9">
        <v>2000</v>
      </c>
    </row>
    <row r="23" spans="1:6" x14ac:dyDescent="0.25">
      <c r="A23" s="13"/>
      <c r="B23" s="101"/>
      <c r="C23" s="9"/>
      <c r="D23" s="9"/>
      <c r="E23" s="9"/>
      <c r="F23" s="10"/>
    </row>
    <row r="24" spans="1:6" x14ac:dyDescent="0.25">
      <c r="A24" s="70"/>
      <c r="B24" s="71"/>
      <c r="C24" s="71"/>
      <c r="D24" s="71"/>
      <c r="E24" s="71"/>
      <c r="F24" s="72"/>
    </row>
    <row r="27" spans="1:6" ht="15.75" customHeight="1" x14ac:dyDescent="0.25">
      <c r="A27" s="134" t="s">
        <v>43</v>
      </c>
      <c r="B27" s="134"/>
      <c r="C27" s="134"/>
      <c r="D27" s="134"/>
      <c r="E27" s="134"/>
      <c r="F27" s="134"/>
    </row>
    <row r="28" spans="1:6" ht="18" x14ac:dyDescent="0.25">
      <c r="A28" s="4"/>
      <c r="B28" s="4"/>
      <c r="C28" s="4"/>
      <c r="D28" s="4"/>
      <c r="E28" s="5"/>
      <c r="F28" s="5"/>
    </row>
    <row r="29" spans="1:6" ht="25.5" x14ac:dyDescent="0.25">
      <c r="A29" s="19" t="s">
        <v>44</v>
      </c>
      <c r="B29" s="18" t="s">
        <v>110</v>
      </c>
      <c r="C29" s="19" t="s">
        <v>106</v>
      </c>
      <c r="D29" s="19" t="s">
        <v>111</v>
      </c>
      <c r="E29" s="19" t="s">
        <v>31</v>
      </c>
      <c r="F29" s="19" t="s">
        <v>112</v>
      </c>
    </row>
    <row r="30" spans="1:6" x14ac:dyDescent="0.25">
      <c r="A30" s="38" t="s">
        <v>1</v>
      </c>
      <c r="B30" s="99">
        <f>B31+B33+B36+B38+B41</f>
        <v>1460615.56</v>
      </c>
      <c r="C30" s="66">
        <f>C31+C33+C36+C38+C41+C43</f>
        <v>2002488</v>
      </c>
      <c r="D30" s="66">
        <f>D31+D33+D36+D38+D41+D43</f>
        <v>1964356</v>
      </c>
      <c r="E30" s="66">
        <f>E31+E33+E36+E38+E41+E43</f>
        <v>1961856</v>
      </c>
      <c r="F30" s="66">
        <f t="shared" ref="F30" si="18">F31+F33+F36+F38+F41+F43</f>
        <v>1961856</v>
      </c>
    </row>
    <row r="31" spans="1:6" ht="15.75" customHeight="1" x14ac:dyDescent="0.25">
      <c r="A31" s="23" t="s">
        <v>47</v>
      </c>
      <c r="B31" s="104">
        <f>B32</f>
        <v>84125.17</v>
      </c>
      <c r="C31" s="75">
        <f t="shared" ref="C31:D31" si="19">C32</f>
        <v>198900</v>
      </c>
      <c r="D31" s="75">
        <f t="shared" si="19"/>
        <v>168600</v>
      </c>
      <c r="E31" s="75">
        <f t="shared" ref="E31" si="20">E32</f>
        <v>168600</v>
      </c>
      <c r="F31" s="75">
        <f t="shared" ref="F31" si="21">F32</f>
        <v>168600</v>
      </c>
    </row>
    <row r="32" spans="1:6" x14ac:dyDescent="0.25">
      <c r="A32" s="13" t="s">
        <v>48</v>
      </c>
      <c r="B32" s="101">
        <v>84125.17</v>
      </c>
      <c r="C32" s="9">
        <v>198900</v>
      </c>
      <c r="D32" s="9">
        <v>168600</v>
      </c>
      <c r="E32" s="9">
        <v>168600</v>
      </c>
      <c r="F32" s="9">
        <v>168600</v>
      </c>
    </row>
    <row r="33" spans="1:6" x14ac:dyDescent="0.25">
      <c r="A33" s="25" t="s">
        <v>78</v>
      </c>
      <c r="B33" s="104">
        <f>B34</f>
        <v>1188.8499999999999</v>
      </c>
      <c r="C33" s="75">
        <f t="shared" ref="C33:D33" si="22">C34</f>
        <v>5880</v>
      </c>
      <c r="D33" s="75">
        <f t="shared" si="22"/>
        <v>2500</v>
      </c>
      <c r="E33" s="75">
        <f t="shared" ref="E33" si="23">E34</f>
        <v>2000</v>
      </c>
      <c r="F33" s="75">
        <f t="shared" ref="F33" si="24">F34</f>
        <v>2000</v>
      </c>
    </row>
    <row r="34" spans="1:6" x14ac:dyDescent="0.25">
      <c r="A34" s="13" t="s">
        <v>80</v>
      </c>
      <c r="B34" s="101">
        <v>1188.8499999999999</v>
      </c>
      <c r="C34" s="9">
        <v>5880</v>
      </c>
      <c r="D34" s="9">
        <v>2500</v>
      </c>
      <c r="E34" s="9">
        <v>2000</v>
      </c>
      <c r="F34" s="9">
        <v>2000</v>
      </c>
    </row>
    <row r="35" spans="1:6" hidden="1" x14ac:dyDescent="0.25">
      <c r="A35" s="12" t="s">
        <v>27</v>
      </c>
      <c r="B35" s="101"/>
      <c r="C35" s="9"/>
      <c r="D35" s="9"/>
      <c r="E35" s="9"/>
      <c r="F35" s="9"/>
    </row>
    <row r="36" spans="1:6" ht="25.5" x14ac:dyDescent="0.25">
      <c r="A36" s="11" t="s">
        <v>46</v>
      </c>
      <c r="B36" s="105">
        <f>B37</f>
        <v>52216.42</v>
      </c>
      <c r="C36" s="77">
        <f t="shared" ref="C36:D36" si="25">C37</f>
        <v>84690</v>
      </c>
      <c r="D36" s="77">
        <f t="shared" si="25"/>
        <v>79750</v>
      </c>
      <c r="E36" s="77">
        <f t="shared" ref="E36" si="26">E37</f>
        <v>77750</v>
      </c>
      <c r="F36" s="77">
        <f t="shared" ref="F36" si="27">F37</f>
        <v>77750</v>
      </c>
    </row>
    <row r="37" spans="1:6" ht="25.5" x14ac:dyDescent="0.25">
      <c r="A37" s="17" t="s">
        <v>79</v>
      </c>
      <c r="B37" s="106">
        <v>52216.42</v>
      </c>
      <c r="C37" s="76">
        <v>84690</v>
      </c>
      <c r="D37" s="76">
        <v>79750</v>
      </c>
      <c r="E37" s="76">
        <v>77750</v>
      </c>
      <c r="F37" s="76">
        <v>77750</v>
      </c>
    </row>
    <row r="38" spans="1:6" x14ac:dyDescent="0.25">
      <c r="A38" s="38" t="s">
        <v>45</v>
      </c>
      <c r="B38" s="105">
        <f>B39+B40</f>
        <v>1238072.01</v>
      </c>
      <c r="C38" s="77">
        <f>C39+C40</f>
        <v>1548258</v>
      </c>
      <c r="D38" s="77">
        <f t="shared" ref="D38" si="28">D39+D40</f>
        <v>1711506</v>
      </c>
      <c r="E38" s="77">
        <f t="shared" ref="E38" si="29">E39+E40</f>
        <v>1711506</v>
      </c>
      <c r="F38" s="77">
        <f t="shared" ref="F38" si="30">F39+F40</f>
        <v>1711506</v>
      </c>
    </row>
    <row r="39" spans="1:6" x14ac:dyDescent="0.25">
      <c r="A39" s="13" t="s">
        <v>81</v>
      </c>
      <c r="B39" s="106">
        <v>140485.99</v>
      </c>
      <c r="C39" s="76">
        <v>152917</v>
      </c>
      <c r="D39" s="76">
        <v>120996</v>
      </c>
      <c r="E39" s="76">
        <v>120996</v>
      </c>
      <c r="F39" s="76">
        <v>120996</v>
      </c>
    </row>
    <row r="40" spans="1:6" x14ac:dyDescent="0.25">
      <c r="A40" s="13" t="s">
        <v>82</v>
      </c>
      <c r="B40" s="106">
        <v>1097586.02</v>
      </c>
      <c r="C40" s="76">
        <v>1395341</v>
      </c>
      <c r="D40" s="76">
        <v>1590510</v>
      </c>
      <c r="E40" s="76">
        <v>1590510</v>
      </c>
      <c r="F40" s="76">
        <v>1590510</v>
      </c>
    </row>
    <row r="41" spans="1:6" x14ac:dyDescent="0.25">
      <c r="A41" s="38" t="s">
        <v>83</v>
      </c>
      <c r="B41" s="105">
        <f>B42</f>
        <v>85013.11</v>
      </c>
      <c r="C41" s="77">
        <f>C42</f>
        <v>164180</v>
      </c>
      <c r="D41" s="77">
        <f t="shared" ref="D41" si="31">D42</f>
        <v>2000</v>
      </c>
      <c r="E41" s="77">
        <f t="shared" ref="E41" si="32">E42</f>
        <v>2000</v>
      </c>
      <c r="F41" s="77">
        <f t="shared" ref="F41" si="33">F42</f>
        <v>2000</v>
      </c>
    </row>
    <row r="42" spans="1:6" x14ac:dyDescent="0.25">
      <c r="A42" s="13" t="s">
        <v>84</v>
      </c>
      <c r="B42" s="106">
        <v>85013.11</v>
      </c>
      <c r="C42" s="76">
        <v>164180</v>
      </c>
      <c r="D42" s="76">
        <v>2000</v>
      </c>
      <c r="E42" s="76">
        <v>2000</v>
      </c>
      <c r="F42" s="76">
        <v>2000</v>
      </c>
    </row>
    <row r="43" spans="1:6" ht="25.5" x14ac:dyDescent="0.25">
      <c r="A43" s="38" t="s">
        <v>85</v>
      </c>
      <c r="B43" s="106"/>
      <c r="C43" s="77">
        <v>580</v>
      </c>
      <c r="D43" s="77">
        <v>0</v>
      </c>
      <c r="E43" s="77">
        <v>0</v>
      </c>
      <c r="F43" s="77">
        <v>0</v>
      </c>
    </row>
    <row r="44" spans="1:6" ht="25.5" x14ac:dyDescent="0.25">
      <c r="A44" s="17" t="s">
        <v>86</v>
      </c>
      <c r="B44" s="106"/>
      <c r="C44" s="76">
        <v>580</v>
      </c>
      <c r="D44" s="76">
        <v>0</v>
      </c>
      <c r="E44" s="76">
        <v>0</v>
      </c>
      <c r="F44" s="76">
        <v>0</v>
      </c>
    </row>
    <row r="45" spans="1:6" x14ac:dyDescent="0.25">
      <c r="D45" s="78"/>
      <c r="E45" s="78"/>
      <c r="F45" s="78"/>
    </row>
  </sheetData>
  <mergeCells count="5">
    <mergeCell ref="A3:F3"/>
    <mergeCell ref="A5:F5"/>
    <mergeCell ref="A7:F7"/>
    <mergeCell ref="A27:F27"/>
    <mergeCell ref="A1:J1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7"/>
  <sheetViews>
    <sheetView topLeftCell="A7" workbookViewId="0">
      <selection activeCell="C11" sqref="C1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34" t="s">
        <v>104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134" t="s">
        <v>19</v>
      </c>
      <c r="B3" s="134"/>
      <c r="C3" s="134"/>
      <c r="D3" s="134"/>
      <c r="E3" s="135"/>
      <c r="F3" s="135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34" t="s">
        <v>4</v>
      </c>
      <c r="B5" s="136"/>
      <c r="C5" s="136"/>
      <c r="D5" s="136"/>
      <c r="E5" s="136"/>
      <c r="F5" s="136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134" t="s">
        <v>14</v>
      </c>
      <c r="B7" s="154"/>
      <c r="C7" s="154"/>
      <c r="D7" s="154"/>
      <c r="E7" s="154"/>
      <c r="F7" s="154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19" t="s">
        <v>44</v>
      </c>
      <c r="B9" s="18" t="s">
        <v>110</v>
      </c>
      <c r="C9" s="19" t="s">
        <v>106</v>
      </c>
      <c r="D9" s="19" t="s">
        <v>111</v>
      </c>
      <c r="E9" s="19" t="s">
        <v>31</v>
      </c>
      <c r="F9" s="19" t="s">
        <v>112</v>
      </c>
    </row>
    <row r="10" spans="1:10" ht="15.75" customHeight="1" x14ac:dyDescent="0.25">
      <c r="A10" s="11" t="s">
        <v>15</v>
      </c>
      <c r="B10" s="101"/>
      <c r="C10" s="9"/>
      <c r="D10" s="9"/>
      <c r="E10" s="9"/>
      <c r="F10" s="9"/>
    </row>
    <row r="11" spans="1:10" ht="30" customHeight="1" x14ac:dyDescent="0.25">
      <c r="A11" s="11" t="s">
        <v>114</v>
      </c>
      <c r="B11" s="107">
        <v>1460615.56</v>
      </c>
      <c r="C11" s="93">
        <v>1979093</v>
      </c>
      <c r="D11" s="93">
        <v>1964356</v>
      </c>
      <c r="E11" s="93">
        <v>1961856</v>
      </c>
      <c r="F11" s="93">
        <v>1961856</v>
      </c>
      <c r="G11" s="71"/>
      <c r="H11" s="71"/>
    </row>
    <row r="12" spans="1:10" x14ac:dyDescent="0.25">
      <c r="A12" s="17" t="s">
        <v>87</v>
      </c>
      <c r="B12" s="101">
        <v>1460615.56</v>
      </c>
      <c r="C12" s="9">
        <v>1979093</v>
      </c>
      <c r="D12" s="9">
        <v>1964356</v>
      </c>
      <c r="E12" s="9">
        <v>1961856</v>
      </c>
      <c r="F12" s="9">
        <v>1961856</v>
      </c>
      <c r="G12" s="71"/>
      <c r="H12" s="71"/>
    </row>
    <row r="13" spans="1:10" x14ac:dyDescent="0.25">
      <c r="A13" s="16"/>
      <c r="B13" s="8"/>
      <c r="C13" s="9"/>
      <c r="D13" s="9"/>
      <c r="E13" s="9"/>
      <c r="F13" s="9"/>
    </row>
    <row r="15" spans="1:10" x14ac:dyDescent="0.25">
      <c r="B15" s="92"/>
    </row>
    <row r="17" spans="3:5" x14ac:dyDescent="0.25">
      <c r="C17" s="92"/>
      <c r="D17" s="92"/>
      <c r="E17" s="92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activeCell="E15" sqref="E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34" t="s">
        <v>113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34" t="s">
        <v>19</v>
      </c>
      <c r="B3" s="134"/>
      <c r="C3" s="134"/>
      <c r="D3" s="134"/>
      <c r="E3" s="134"/>
      <c r="F3" s="134"/>
      <c r="G3" s="134"/>
      <c r="H3" s="134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34" t="s">
        <v>51</v>
      </c>
      <c r="B5" s="134"/>
      <c r="C5" s="134"/>
      <c r="D5" s="134"/>
      <c r="E5" s="134"/>
      <c r="F5" s="134"/>
      <c r="G5" s="134"/>
      <c r="H5" s="134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25.5" x14ac:dyDescent="0.25">
      <c r="A7" s="19" t="s">
        <v>5</v>
      </c>
      <c r="B7" s="18" t="s">
        <v>6</v>
      </c>
      <c r="C7" s="18" t="s">
        <v>30</v>
      </c>
      <c r="D7" s="18" t="s">
        <v>110</v>
      </c>
      <c r="E7" s="19" t="s">
        <v>106</v>
      </c>
      <c r="F7" s="19" t="s">
        <v>111</v>
      </c>
      <c r="G7" s="19" t="s">
        <v>31</v>
      </c>
      <c r="H7" s="19" t="s">
        <v>112</v>
      </c>
    </row>
    <row r="8" spans="1:10" x14ac:dyDescent="0.25">
      <c r="A8" s="36"/>
      <c r="B8" s="37"/>
      <c r="C8" s="35" t="s">
        <v>53</v>
      </c>
      <c r="D8" s="37"/>
      <c r="E8" s="36"/>
      <c r="F8" s="36"/>
      <c r="G8" s="36"/>
      <c r="H8" s="36"/>
    </row>
    <row r="9" spans="1:10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10" x14ac:dyDescent="0.25">
      <c r="A10" s="11"/>
      <c r="B10" s="15">
        <v>84</v>
      </c>
      <c r="C10" s="15" t="s">
        <v>21</v>
      </c>
      <c r="D10" s="8"/>
      <c r="E10" s="9"/>
      <c r="F10" s="9"/>
      <c r="G10" s="9"/>
      <c r="H10" s="9"/>
    </row>
    <row r="11" spans="1:10" x14ac:dyDescent="0.25">
      <c r="A11" s="11"/>
      <c r="B11" s="15"/>
      <c r="C11" s="39"/>
      <c r="D11" s="8"/>
      <c r="E11" s="9"/>
      <c r="F11" s="9"/>
      <c r="G11" s="9"/>
      <c r="H11" s="9"/>
    </row>
    <row r="12" spans="1:10" x14ac:dyDescent="0.25">
      <c r="A12" s="11"/>
      <c r="B12" s="15"/>
      <c r="C12" s="35" t="s">
        <v>56</v>
      </c>
      <c r="D12" s="8"/>
      <c r="E12" s="9"/>
      <c r="F12" s="9"/>
      <c r="G12" s="9"/>
      <c r="H12" s="9"/>
    </row>
    <row r="13" spans="1:10" ht="25.5" x14ac:dyDescent="0.25">
      <c r="A13" s="14">
        <v>5</v>
      </c>
      <c r="B13" s="14"/>
      <c r="C13" s="23" t="s">
        <v>17</v>
      </c>
      <c r="D13" s="8"/>
      <c r="E13" s="9"/>
      <c r="F13" s="9"/>
      <c r="G13" s="9"/>
      <c r="H13" s="9"/>
    </row>
    <row r="14" spans="1:10" ht="25.5" x14ac:dyDescent="0.25">
      <c r="A14" s="15"/>
      <c r="B14" s="15">
        <v>54</v>
      </c>
      <c r="C14" s="24" t="s">
        <v>22</v>
      </c>
      <c r="D14" s="8"/>
      <c r="E14" s="9"/>
      <c r="F14" s="9"/>
      <c r="G14" s="9"/>
      <c r="H14" s="10"/>
    </row>
  </sheetData>
  <mergeCells count="3">
    <mergeCell ref="A3:H3"/>
    <mergeCell ref="A5:H5"/>
    <mergeCell ref="A1:J1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activeCell="A2" sqref="A2"/>
    </sheetView>
  </sheetViews>
  <sheetFormatPr defaultRowHeight="15" x14ac:dyDescent="0.25"/>
  <cols>
    <col min="1" max="5" width="25.28515625" customWidth="1"/>
    <col min="6" max="6" width="24.140625" customWidth="1"/>
  </cols>
  <sheetData>
    <row r="1" spans="1:10" ht="42" customHeight="1" x14ac:dyDescent="0.25">
      <c r="A1" s="134" t="s">
        <v>113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134" t="s">
        <v>19</v>
      </c>
      <c r="B3" s="134"/>
      <c r="C3" s="134"/>
      <c r="D3" s="134"/>
      <c r="E3" s="134"/>
      <c r="F3" s="134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34" t="s">
        <v>52</v>
      </c>
      <c r="B5" s="134"/>
      <c r="C5" s="134"/>
      <c r="D5" s="134"/>
      <c r="E5" s="134"/>
      <c r="F5" s="134"/>
    </row>
    <row r="6" spans="1:10" ht="18" x14ac:dyDescent="0.25">
      <c r="A6" s="4"/>
      <c r="B6" s="4"/>
      <c r="C6" s="4"/>
      <c r="D6" s="4"/>
      <c r="E6" s="5"/>
      <c r="F6" s="5"/>
    </row>
    <row r="7" spans="1:10" ht="25.5" x14ac:dyDescent="0.25">
      <c r="A7" s="18" t="s">
        <v>44</v>
      </c>
      <c r="B7" s="18" t="s">
        <v>110</v>
      </c>
      <c r="C7" s="19" t="s">
        <v>106</v>
      </c>
      <c r="D7" s="19" t="s">
        <v>111</v>
      </c>
      <c r="E7" s="19" t="s">
        <v>31</v>
      </c>
      <c r="F7" s="19" t="s">
        <v>112</v>
      </c>
    </row>
    <row r="8" spans="1:10" x14ac:dyDescent="0.25">
      <c r="A8" s="11" t="s">
        <v>53</v>
      </c>
      <c r="B8" s="8"/>
      <c r="C8" s="9"/>
      <c r="D8" s="9"/>
      <c r="E8" s="9"/>
      <c r="F8" s="9"/>
    </row>
    <row r="9" spans="1:10" ht="25.5" x14ac:dyDescent="0.25">
      <c r="A9" s="11" t="s">
        <v>54</v>
      </c>
      <c r="B9" s="8"/>
      <c r="C9" s="9"/>
      <c r="D9" s="9"/>
      <c r="E9" s="9"/>
      <c r="F9" s="9"/>
    </row>
    <row r="10" spans="1:10" ht="25.5" x14ac:dyDescent="0.25">
      <c r="A10" s="17" t="s">
        <v>55</v>
      </c>
      <c r="B10" s="8"/>
      <c r="C10" s="9"/>
      <c r="D10" s="9"/>
      <c r="E10" s="9"/>
      <c r="F10" s="9"/>
    </row>
    <row r="11" spans="1:10" x14ac:dyDescent="0.25">
      <c r="A11" s="17"/>
      <c r="B11" s="8"/>
      <c r="C11" s="9"/>
      <c r="D11" s="9"/>
      <c r="E11" s="9"/>
      <c r="F11" s="9"/>
    </row>
    <row r="12" spans="1:10" x14ac:dyDescent="0.25">
      <c r="A12" s="11" t="s">
        <v>56</v>
      </c>
      <c r="B12" s="8"/>
      <c r="C12" s="9"/>
      <c r="D12" s="9"/>
      <c r="E12" s="9"/>
      <c r="F12" s="9"/>
    </row>
    <row r="13" spans="1:10" x14ac:dyDescent="0.25">
      <c r="A13" s="23" t="s">
        <v>47</v>
      </c>
      <c r="B13" s="8"/>
      <c r="C13" s="9"/>
      <c r="D13" s="9"/>
      <c r="E13" s="9"/>
      <c r="F13" s="9"/>
    </row>
    <row r="14" spans="1:10" x14ac:dyDescent="0.25">
      <c r="A14" s="13" t="s">
        <v>48</v>
      </c>
      <c r="B14" s="8"/>
      <c r="C14" s="9"/>
      <c r="D14" s="9"/>
      <c r="E14" s="9"/>
      <c r="F14" s="10"/>
    </row>
    <row r="15" spans="1:10" x14ac:dyDescent="0.25">
      <c r="A15" s="23" t="s">
        <v>49</v>
      </c>
      <c r="B15" s="8"/>
      <c r="C15" s="9"/>
      <c r="D15" s="9"/>
      <c r="E15" s="9"/>
      <c r="F15" s="10"/>
    </row>
    <row r="16" spans="1:10" x14ac:dyDescent="0.25">
      <c r="A16" s="13" t="s">
        <v>50</v>
      </c>
      <c r="B16" s="8"/>
      <c r="C16" s="9"/>
      <c r="D16" s="9"/>
      <c r="E16" s="9"/>
      <c r="F16" s="10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17"/>
  <sheetViews>
    <sheetView tabSelected="1" workbookViewId="0">
      <selection activeCell="D61" sqref="D61"/>
    </sheetView>
  </sheetViews>
  <sheetFormatPr defaultRowHeight="15" x14ac:dyDescent="0.25"/>
  <cols>
    <col min="1" max="1" width="11.7109375" customWidth="1"/>
    <col min="2" max="2" width="57.28515625" customWidth="1"/>
    <col min="3" max="3" width="23.85546875" customWidth="1"/>
    <col min="4" max="4" width="20.140625" customWidth="1"/>
    <col min="5" max="5" width="19" customWidth="1"/>
    <col min="6" max="6" width="19.28515625" customWidth="1"/>
    <col min="7" max="7" width="20.7109375" customWidth="1"/>
    <col min="8" max="9" width="25.28515625" customWidth="1"/>
    <col min="10" max="10" width="14.5703125" customWidth="1"/>
  </cols>
  <sheetData>
    <row r="1" spans="1:10" ht="42" customHeight="1" x14ac:dyDescent="0.25">
      <c r="A1" s="134" t="s">
        <v>113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134" t="s">
        <v>18</v>
      </c>
      <c r="B3" s="136"/>
      <c r="C3" s="136"/>
      <c r="D3" s="136"/>
      <c r="E3" s="136"/>
      <c r="F3" s="136"/>
      <c r="G3" s="136"/>
      <c r="H3" s="136"/>
      <c r="I3" s="136"/>
    </row>
    <row r="4" spans="1:10" x14ac:dyDescent="0.25">
      <c r="A4" s="79"/>
      <c r="B4" s="80"/>
      <c r="C4" s="81" t="s">
        <v>110</v>
      </c>
      <c r="D4" s="82" t="s">
        <v>106</v>
      </c>
      <c r="E4" s="82" t="s">
        <v>111</v>
      </c>
      <c r="F4" s="82" t="s">
        <v>90</v>
      </c>
      <c r="G4" s="82" t="s">
        <v>115</v>
      </c>
    </row>
    <row r="5" spans="1:10" x14ac:dyDescent="0.25">
      <c r="A5" s="157" t="s">
        <v>127</v>
      </c>
      <c r="B5" s="158"/>
      <c r="C5" s="119"/>
      <c r="D5" s="121"/>
      <c r="E5" s="120"/>
      <c r="F5" s="121"/>
      <c r="G5" s="121"/>
    </row>
    <row r="6" spans="1:10" s="113" customFormat="1" x14ac:dyDescent="0.25">
      <c r="A6" s="117" t="s">
        <v>117</v>
      </c>
      <c r="B6" s="115" t="s">
        <v>116</v>
      </c>
      <c r="C6" s="122">
        <v>84125.17</v>
      </c>
      <c r="D6" s="125">
        <v>198900</v>
      </c>
      <c r="E6" s="126">
        <v>168600</v>
      </c>
      <c r="F6" s="127">
        <f>E6</f>
        <v>168600</v>
      </c>
      <c r="G6" s="127">
        <f>E6</f>
        <v>168600</v>
      </c>
      <c r="H6" s="131">
        <f>SUM(D6:D18)</f>
        <v>2002488</v>
      </c>
    </row>
    <row r="7" spans="1:10" s="113" customFormat="1" x14ac:dyDescent="0.25">
      <c r="A7" s="117" t="s">
        <v>117</v>
      </c>
      <c r="B7" s="115" t="s">
        <v>136</v>
      </c>
      <c r="C7" s="122"/>
      <c r="D7" s="125"/>
      <c r="E7" s="126"/>
      <c r="F7" s="127"/>
      <c r="G7" s="127"/>
    </row>
    <row r="8" spans="1:10" s="113" customFormat="1" x14ac:dyDescent="0.25">
      <c r="A8" s="118" t="s">
        <v>118</v>
      </c>
      <c r="B8" s="115" t="s">
        <v>121</v>
      </c>
      <c r="C8" s="122"/>
      <c r="D8" s="125">
        <v>2500</v>
      </c>
      <c r="E8" s="127">
        <v>2000</v>
      </c>
      <c r="F8" s="127">
        <v>2000</v>
      </c>
      <c r="G8" s="127">
        <v>2000</v>
      </c>
    </row>
    <row r="9" spans="1:10" s="113" customFormat="1" x14ac:dyDescent="0.25">
      <c r="A9" s="118" t="s">
        <v>130</v>
      </c>
      <c r="B9" s="115" t="s">
        <v>131</v>
      </c>
      <c r="C9" s="122">
        <v>1188.8499999999999</v>
      </c>
      <c r="D9" s="125">
        <v>3380</v>
      </c>
      <c r="E9" s="127">
        <v>500</v>
      </c>
      <c r="F9" s="127">
        <v>0</v>
      </c>
      <c r="G9" s="127">
        <v>0</v>
      </c>
    </row>
    <row r="10" spans="1:10" s="113" customFormat="1" x14ac:dyDescent="0.25">
      <c r="A10" s="117" t="s">
        <v>119</v>
      </c>
      <c r="B10" s="115" t="s">
        <v>122</v>
      </c>
      <c r="C10" s="122">
        <v>49173.41</v>
      </c>
      <c r="D10" s="125">
        <v>57500</v>
      </c>
      <c r="E10" s="127">
        <v>77750</v>
      </c>
      <c r="F10" s="127">
        <f t="shared" ref="F10:F18" si="0">E10</f>
        <v>77750</v>
      </c>
      <c r="G10" s="127">
        <f t="shared" ref="G10:G18" si="1">E10</f>
        <v>77750</v>
      </c>
    </row>
    <row r="11" spans="1:10" s="113" customFormat="1" x14ac:dyDescent="0.25">
      <c r="A11" s="117" t="s">
        <v>132</v>
      </c>
      <c r="B11" s="115" t="s">
        <v>133</v>
      </c>
      <c r="C11" s="123">
        <v>3043.01</v>
      </c>
      <c r="D11" s="125">
        <v>27190</v>
      </c>
      <c r="E11" s="127">
        <v>2000</v>
      </c>
      <c r="F11" s="127">
        <v>0</v>
      </c>
      <c r="G11" s="127">
        <v>0</v>
      </c>
    </row>
    <row r="12" spans="1:10" s="113" customFormat="1" x14ac:dyDescent="0.25">
      <c r="A12" s="117" t="s">
        <v>120</v>
      </c>
      <c r="B12" s="115" t="s">
        <v>123</v>
      </c>
      <c r="C12" s="122">
        <v>140485.99</v>
      </c>
      <c r="D12" s="125">
        <v>152917</v>
      </c>
      <c r="E12" s="127">
        <v>120996</v>
      </c>
      <c r="F12" s="127">
        <f t="shared" si="0"/>
        <v>120996</v>
      </c>
      <c r="G12" s="127">
        <f t="shared" si="1"/>
        <v>120996</v>
      </c>
    </row>
    <row r="13" spans="1:10" s="113" customFormat="1" x14ac:dyDescent="0.25">
      <c r="A13" s="117" t="s">
        <v>128</v>
      </c>
      <c r="B13" s="115" t="s">
        <v>124</v>
      </c>
      <c r="C13" s="123">
        <v>130608.64</v>
      </c>
      <c r="D13" s="125">
        <v>171155</v>
      </c>
      <c r="E13" s="127">
        <v>113510</v>
      </c>
      <c r="F13" s="127">
        <f t="shared" si="0"/>
        <v>113510</v>
      </c>
      <c r="G13" s="127">
        <f t="shared" si="1"/>
        <v>113510</v>
      </c>
    </row>
    <row r="14" spans="1:10" s="113" customFormat="1" x14ac:dyDescent="0.25">
      <c r="A14" s="117" t="s">
        <v>129</v>
      </c>
      <c r="B14" s="115"/>
      <c r="C14" s="123">
        <v>963044.83</v>
      </c>
      <c r="D14" s="125">
        <v>1221100</v>
      </c>
      <c r="E14" s="127">
        <v>1477000</v>
      </c>
      <c r="F14" s="127">
        <f t="shared" si="0"/>
        <v>1477000</v>
      </c>
      <c r="G14" s="127">
        <f t="shared" si="1"/>
        <v>1477000</v>
      </c>
    </row>
    <row r="15" spans="1:10" s="113" customFormat="1" x14ac:dyDescent="0.25">
      <c r="A15" s="117" t="s">
        <v>134</v>
      </c>
      <c r="B15" s="115" t="s">
        <v>135</v>
      </c>
      <c r="C15" s="123">
        <v>3932.55</v>
      </c>
      <c r="D15" s="125">
        <v>3086</v>
      </c>
      <c r="E15" s="127">
        <v>0</v>
      </c>
      <c r="F15" s="127">
        <f t="shared" si="0"/>
        <v>0</v>
      </c>
      <c r="G15" s="127">
        <f t="shared" si="1"/>
        <v>0</v>
      </c>
    </row>
    <row r="16" spans="1:10" s="113" customFormat="1" x14ac:dyDescent="0.25">
      <c r="A16" s="117" t="s">
        <v>137</v>
      </c>
      <c r="B16" s="115" t="s">
        <v>125</v>
      </c>
      <c r="C16" s="124">
        <v>85013.11</v>
      </c>
      <c r="D16" s="125">
        <v>147390</v>
      </c>
      <c r="E16" s="127">
        <v>2000</v>
      </c>
      <c r="F16" s="127">
        <f t="shared" si="0"/>
        <v>2000</v>
      </c>
      <c r="G16" s="127">
        <f t="shared" si="1"/>
        <v>2000</v>
      </c>
    </row>
    <row r="17" spans="1:7" s="113" customFormat="1" x14ac:dyDescent="0.25">
      <c r="A17" s="117" t="s">
        <v>139</v>
      </c>
      <c r="B17" s="115" t="s">
        <v>140</v>
      </c>
      <c r="C17" s="124"/>
      <c r="D17" s="125">
        <v>16790</v>
      </c>
      <c r="E17" s="127">
        <v>0</v>
      </c>
      <c r="F17" s="127">
        <f t="shared" si="0"/>
        <v>0</v>
      </c>
      <c r="G17" s="127">
        <f t="shared" si="1"/>
        <v>0</v>
      </c>
    </row>
    <row r="18" spans="1:7" s="113" customFormat="1" x14ac:dyDescent="0.25">
      <c r="A18" s="117" t="s">
        <v>138</v>
      </c>
      <c r="B18" s="115" t="s">
        <v>126</v>
      </c>
      <c r="C18" s="124"/>
      <c r="D18" s="125">
        <v>580</v>
      </c>
      <c r="E18" s="127">
        <v>0</v>
      </c>
      <c r="F18" s="127">
        <f t="shared" si="0"/>
        <v>0</v>
      </c>
      <c r="G18" s="127">
        <f t="shared" si="1"/>
        <v>0</v>
      </c>
    </row>
    <row r="19" spans="1:7" s="113" customFormat="1" x14ac:dyDescent="0.25">
      <c r="A19" s="114" t="s">
        <v>141</v>
      </c>
      <c r="B19" s="116"/>
      <c r="C19" s="128"/>
      <c r="D19" s="129"/>
      <c r="E19" s="130"/>
      <c r="F19" s="130"/>
      <c r="G19" s="130"/>
    </row>
    <row r="20" spans="1:7" x14ac:dyDescent="0.25">
      <c r="A20" s="85" t="s">
        <v>91</v>
      </c>
      <c r="B20" s="85"/>
      <c r="C20" s="94">
        <f>C21+C51+C67+C86+C94+C108</f>
        <v>1460615.56</v>
      </c>
      <c r="D20" s="84">
        <f>D21+D51+D67+D86+D94+D108</f>
        <v>2002488</v>
      </c>
      <c r="E20" s="84">
        <f>E21+E51+E67+E86+E94+E108</f>
        <v>1964356</v>
      </c>
      <c r="F20" s="84">
        <f>F21+F51+F67+F86+F94+F108</f>
        <v>1961856</v>
      </c>
      <c r="G20" s="84">
        <f>G21+G51+G67+G86+G94+G108</f>
        <v>1961856</v>
      </c>
    </row>
    <row r="21" spans="1:7" x14ac:dyDescent="0.25">
      <c r="A21" s="86" t="s">
        <v>88</v>
      </c>
      <c r="B21" s="86"/>
      <c r="C21" s="95">
        <f>C22+C25+C30+C35+C39+C45</f>
        <v>1227791.5</v>
      </c>
      <c r="D21" s="83">
        <f>D22+D25+D30+D35+D39+D45</f>
        <v>1540200</v>
      </c>
      <c r="E21" s="83">
        <f>E22+E25+E30+E35+E39+E45</f>
        <v>1624296</v>
      </c>
      <c r="F21" s="83">
        <f>F22+F25+F30+F35+F39+F45</f>
        <v>1621796</v>
      </c>
      <c r="G21" s="83">
        <f>G22+G25+G30+G35+G39+G45</f>
        <v>1621796</v>
      </c>
    </row>
    <row r="22" spans="1:7" x14ac:dyDescent="0.25">
      <c r="A22" s="87" t="s">
        <v>89</v>
      </c>
      <c r="B22" s="87"/>
      <c r="C22" s="96">
        <f>C23</f>
        <v>4411.41</v>
      </c>
      <c r="D22" s="88">
        <v>11500</v>
      </c>
      <c r="E22" s="88">
        <v>23800</v>
      </c>
      <c r="F22" s="88">
        <v>23800</v>
      </c>
      <c r="G22" s="88">
        <v>23800</v>
      </c>
    </row>
    <row r="23" spans="1:7" x14ac:dyDescent="0.25">
      <c r="A23" s="63" t="s">
        <v>66</v>
      </c>
      <c r="B23" s="63"/>
      <c r="C23" s="63">
        <f>C24</f>
        <v>4411.41</v>
      </c>
      <c r="D23" s="67">
        <v>11500</v>
      </c>
      <c r="E23" s="67">
        <v>23800</v>
      </c>
      <c r="F23" s="67">
        <v>23800</v>
      </c>
      <c r="G23" s="67">
        <v>23800</v>
      </c>
    </row>
    <row r="24" spans="1:7" x14ac:dyDescent="0.25">
      <c r="A24" s="63" t="s">
        <v>68</v>
      </c>
      <c r="B24" s="63"/>
      <c r="C24" s="63">
        <v>4411.41</v>
      </c>
      <c r="D24" s="67">
        <v>11500</v>
      </c>
      <c r="E24" s="67">
        <v>23800</v>
      </c>
      <c r="F24" s="67">
        <v>23800</v>
      </c>
      <c r="G24" s="67">
        <v>23800</v>
      </c>
    </row>
    <row r="25" spans="1:7" x14ac:dyDescent="0.25">
      <c r="A25" s="87" t="s">
        <v>92</v>
      </c>
      <c r="B25" s="87"/>
      <c r="C25" s="96">
        <f>C26+C28</f>
        <v>1188.8499999999999</v>
      </c>
      <c r="D25" s="88">
        <v>5880</v>
      </c>
      <c r="E25" s="88">
        <v>2500</v>
      </c>
      <c r="F25" s="88">
        <v>2000</v>
      </c>
      <c r="G25" s="88">
        <v>2000</v>
      </c>
    </row>
    <row r="26" spans="1:7" x14ac:dyDescent="0.25">
      <c r="A26" s="63" t="s">
        <v>66</v>
      </c>
      <c r="B26" s="63"/>
      <c r="C26" s="63">
        <f>C27</f>
        <v>531.30999999999995</v>
      </c>
      <c r="D26" s="67">
        <v>3880</v>
      </c>
      <c r="E26" s="67">
        <v>1300</v>
      </c>
      <c r="F26" s="67">
        <v>1000</v>
      </c>
      <c r="G26" s="67">
        <v>1000</v>
      </c>
    </row>
    <row r="27" spans="1:7" x14ac:dyDescent="0.25">
      <c r="A27" s="63" t="s">
        <v>68</v>
      </c>
      <c r="B27" s="63"/>
      <c r="C27" s="63">
        <v>531.30999999999995</v>
      </c>
      <c r="D27" s="67">
        <v>3880</v>
      </c>
      <c r="E27" s="67">
        <v>1300</v>
      </c>
      <c r="F27" s="67">
        <v>1000</v>
      </c>
      <c r="G27" s="67">
        <v>1000</v>
      </c>
    </row>
    <row r="28" spans="1:7" x14ac:dyDescent="0.25">
      <c r="A28" s="63" t="s">
        <v>72</v>
      </c>
      <c r="B28" s="63"/>
      <c r="C28" s="63">
        <f>C29</f>
        <v>657.54</v>
      </c>
      <c r="D28" s="67">
        <v>2000</v>
      </c>
      <c r="E28" s="67">
        <v>1200</v>
      </c>
      <c r="F28" s="67">
        <v>1000</v>
      </c>
      <c r="G28" s="67">
        <v>1000</v>
      </c>
    </row>
    <row r="29" spans="1:7" x14ac:dyDescent="0.25">
      <c r="A29" s="63" t="s">
        <v>73</v>
      </c>
      <c r="B29" s="63"/>
      <c r="C29" s="63">
        <v>657.54</v>
      </c>
      <c r="D29" s="67">
        <v>2000</v>
      </c>
      <c r="E29" s="67">
        <v>1200</v>
      </c>
      <c r="F29" s="67">
        <v>1000</v>
      </c>
      <c r="G29" s="67">
        <v>1000</v>
      </c>
    </row>
    <row r="30" spans="1:7" x14ac:dyDescent="0.25">
      <c r="A30" s="87" t="s">
        <v>93</v>
      </c>
      <c r="B30" s="87"/>
      <c r="C30" s="96">
        <f>C31+C33</f>
        <v>3043.01</v>
      </c>
      <c r="D30" s="88">
        <v>27190</v>
      </c>
      <c r="E30" s="91">
        <v>2000</v>
      </c>
      <c r="F30" s="88">
        <v>0</v>
      </c>
      <c r="G30" s="88">
        <v>0</v>
      </c>
    </row>
    <row r="31" spans="1:7" x14ac:dyDescent="0.25">
      <c r="A31" s="63" t="s">
        <v>66</v>
      </c>
      <c r="B31" s="63"/>
      <c r="C31" s="63">
        <f>C32</f>
        <v>2552.0700000000002</v>
      </c>
      <c r="D31" s="67">
        <v>27190</v>
      </c>
      <c r="E31" s="67">
        <v>2000</v>
      </c>
      <c r="F31" s="67">
        <v>0</v>
      </c>
      <c r="G31" s="67">
        <v>0</v>
      </c>
    </row>
    <row r="32" spans="1:7" x14ac:dyDescent="0.25">
      <c r="A32" s="63" t="s">
        <v>68</v>
      </c>
      <c r="B32" s="63"/>
      <c r="C32" s="63">
        <v>2552.0700000000002</v>
      </c>
      <c r="D32" s="67">
        <v>27190</v>
      </c>
      <c r="E32" s="67">
        <v>2000</v>
      </c>
      <c r="F32" s="67">
        <v>0</v>
      </c>
      <c r="G32" s="67">
        <v>0</v>
      </c>
    </row>
    <row r="33" spans="1:7" x14ac:dyDescent="0.25">
      <c r="A33" s="63" t="s">
        <v>72</v>
      </c>
      <c r="B33" s="63"/>
      <c r="C33" s="63">
        <f>C34</f>
        <v>490.94</v>
      </c>
      <c r="D33" s="67">
        <v>0</v>
      </c>
      <c r="E33" s="67">
        <v>0</v>
      </c>
      <c r="F33" s="67">
        <v>0</v>
      </c>
      <c r="G33" s="67">
        <v>0</v>
      </c>
    </row>
    <row r="34" spans="1:7" x14ac:dyDescent="0.25">
      <c r="A34" s="63" t="s">
        <v>73</v>
      </c>
      <c r="B34" s="63"/>
      <c r="C34" s="63">
        <v>490.94</v>
      </c>
      <c r="D34" s="67">
        <v>0</v>
      </c>
      <c r="E34" s="67">
        <v>0</v>
      </c>
      <c r="F34" s="67">
        <v>0</v>
      </c>
      <c r="G34" s="67">
        <v>0</v>
      </c>
    </row>
    <row r="35" spans="1:7" x14ac:dyDescent="0.25">
      <c r="A35" s="87" t="s">
        <v>94</v>
      </c>
      <c r="B35" s="89"/>
      <c r="C35" s="96">
        <f>C36</f>
        <v>136475.99000000002</v>
      </c>
      <c r="D35" s="88">
        <v>115400</v>
      </c>
      <c r="E35" s="88">
        <v>118996</v>
      </c>
      <c r="F35" s="88">
        <v>118996</v>
      </c>
      <c r="G35" s="88">
        <v>118996</v>
      </c>
    </row>
    <row r="36" spans="1:7" x14ac:dyDescent="0.25">
      <c r="A36" s="63" t="s">
        <v>66</v>
      </c>
      <c r="B36" s="63"/>
      <c r="C36" s="63">
        <f>C37+C38</f>
        <v>136475.99000000002</v>
      </c>
      <c r="D36" s="67">
        <v>115400</v>
      </c>
      <c r="E36" s="67">
        <v>118996</v>
      </c>
      <c r="F36" s="67">
        <v>118996</v>
      </c>
      <c r="G36" s="67">
        <v>118996</v>
      </c>
    </row>
    <row r="37" spans="1:7" x14ac:dyDescent="0.25">
      <c r="A37" s="63" t="s">
        <v>68</v>
      </c>
      <c r="B37" s="63"/>
      <c r="C37" s="63">
        <v>136456.07</v>
      </c>
      <c r="D37" s="67">
        <v>115400</v>
      </c>
      <c r="E37" s="67">
        <v>118996</v>
      </c>
      <c r="F37" s="67">
        <v>118996</v>
      </c>
      <c r="G37" s="67">
        <v>118996</v>
      </c>
    </row>
    <row r="38" spans="1:7" x14ac:dyDescent="0.25">
      <c r="A38" s="63" t="s">
        <v>69</v>
      </c>
      <c r="B38" s="63"/>
      <c r="C38" s="63">
        <v>19.920000000000002</v>
      </c>
      <c r="D38" s="67">
        <v>0</v>
      </c>
      <c r="E38" s="67">
        <v>0</v>
      </c>
      <c r="F38" s="67">
        <v>0</v>
      </c>
      <c r="G38" s="67">
        <v>0</v>
      </c>
    </row>
    <row r="39" spans="1:7" x14ac:dyDescent="0.25">
      <c r="A39" s="87" t="s">
        <v>95</v>
      </c>
      <c r="B39" s="89"/>
      <c r="C39" s="96">
        <f>C40</f>
        <v>1035761.43</v>
      </c>
      <c r="D39" s="88">
        <f>D40</f>
        <v>1302595</v>
      </c>
      <c r="E39" s="88">
        <f>E41+E42+E44</f>
        <v>1477000</v>
      </c>
      <c r="F39" s="88">
        <f t="shared" ref="F39:G39" si="2">F41+F42+F44</f>
        <v>1477000</v>
      </c>
      <c r="G39" s="88">
        <f t="shared" si="2"/>
        <v>1477000</v>
      </c>
    </row>
    <row r="40" spans="1:7" x14ac:dyDescent="0.25">
      <c r="A40" s="63" t="s">
        <v>66</v>
      </c>
      <c r="B40" s="63"/>
      <c r="C40" s="63">
        <f>C41+C42+C43+C44</f>
        <v>1035761.43</v>
      </c>
      <c r="D40" s="67">
        <f>D41+D42+D43+D44</f>
        <v>1302595</v>
      </c>
      <c r="E40" s="67">
        <v>0</v>
      </c>
      <c r="F40" s="67">
        <v>0</v>
      </c>
      <c r="G40" s="67">
        <v>0</v>
      </c>
    </row>
    <row r="41" spans="1:7" x14ac:dyDescent="0.25">
      <c r="A41" s="63" t="s">
        <v>67</v>
      </c>
      <c r="B41" s="63"/>
      <c r="C41" s="63">
        <v>935036.97</v>
      </c>
      <c r="D41" s="67">
        <v>1187000</v>
      </c>
      <c r="E41" s="67">
        <v>1360000</v>
      </c>
      <c r="F41" s="67">
        <v>1360000</v>
      </c>
      <c r="G41" s="67">
        <v>1360000</v>
      </c>
    </row>
    <row r="42" spans="1:7" x14ac:dyDescent="0.25">
      <c r="A42" s="63" t="s">
        <v>68</v>
      </c>
      <c r="B42" s="63"/>
      <c r="C42" s="63">
        <v>100026.9</v>
      </c>
      <c r="D42" s="67">
        <v>114650</v>
      </c>
      <c r="E42" s="67">
        <v>116900</v>
      </c>
      <c r="F42" s="67">
        <v>116900</v>
      </c>
      <c r="G42" s="67">
        <v>116900</v>
      </c>
    </row>
    <row r="43" spans="1:7" x14ac:dyDescent="0.25">
      <c r="A43" s="63" t="s">
        <v>69</v>
      </c>
      <c r="B43" s="63"/>
      <c r="C43" s="63">
        <v>0</v>
      </c>
      <c r="D43" s="67">
        <v>0</v>
      </c>
      <c r="E43" s="67">
        <v>0</v>
      </c>
      <c r="F43" s="67">
        <v>0</v>
      </c>
      <c r="G43" s="67">
        <v>0</v>
      </c>
    </row>
    <row r="44" spans="1:7" x14ac:dyDescent="0.25">
      <c r="A44" s="63" t="s">
        <v>71</v>
      </c>
      <c r="B44" s="63"/>
      <c r="C44" s="63">
        <v>697.56</v>
      </c>
      <c r="D44" s="67">
        <v>945</v>
      </c>
      <c r="E44" s="67">
        <v>100</v>
      </c>
      <c r="F44" s="67">
        <v>100</v>
      </c>
      <c r="G44" s="67">
        <v>100</v>
      </c>
    </row>
    <row r="45" spans="1:7" x14ac:dyDescent="0.25">
      <c r="A45" s="87" t="s">
        <v>98</v>
      </c>
      <c r="B45" s="90"/>
      <c r="C45" s="90">
        <f>C46</f>
        <v>46910.81</v>
      </c>
      <c r="D45" s="91">
        <f>D46+D49</f>
        <v>77635</v>
      </c>
      <c r="E45" s="91"/>
      <c r="F45" s="91"/>
      <c r="G45" s="91"/>
    </row>
    <row r="46" spans="1:7" x14ac:dyDescent="0.25">
      <c r="A46" s="63" t="s">
        <v>66</v>
      </c>
      <c r="B46" s="63"/>
      <c r="C46" s="63">
        <f>C47+C48</f>
        <v>46910.81</v>
      </c>
      <c r="D46" s="67">
        <f>D47+D48</f>
        <v>68635</v>
      </c>
      <c r="E46" s="67"/>
      <c r="F46" s="67"/>
      <c r="G46" s="67"/>
    </row>
    <row r="47" spans="1:7" x14ac:dyDescent="0.25">
      <c r="A47" s="63" t="s">
        <v>68</v>
      </c>
      <c r="B47" s="63"/>
      <c r="C47" s="63">
        <v>0</v>
      </c>
      <c r="D47" s="67">
        <v>6000</v>
      </c>
      <c r="E47" s="67"/>
      <c r="F47" s="67"/>
      <c r="G47" s="67"/>
    </row>
    <row r="48" spans="1:7" x14ac:dyDescent="0.25">
      <c r="A48" s="63" t="s">
        <v>71</v>
      </c>
      <c r="B48" s="63"/>
      <c r="C48" s="63">
        <v>46910.81</v>
      </c>
      <c r="D48" s="67">
        <v>62635</v>
      </c>
      <c r="E48" s="67"/>
      <c r="F48" s="67"/>
      <c r="G48" s="67"/>
    </row>
    <row r="49" spans="1:7" x14ac:dyDescent="0.25">
      <c r="A49" s="63" t="s">
        <v>72</v>
      </c>
      <c r="B49" s="63"/>
      <c r="C49" s="63"/>
      <c r="D49" s="67">
        <v>9000</v>
      </c>
      <c r="E49" s="67"/>
      <c r="F49" s="67"/>
      <c r="G49" s="67"/>
    </row>
    <row r="50" spans="1:7" x14ac:dyDescent="0.25">
      <c r="A50" s="63" t="s">
        <v>73</v>
      </c>
      <c r="B50" s="63"/>
      <c r="C50" s="63"/>
      <c r="D50" s="67">
        <v>9000</v>
      </c>
      <c r="E50" s="67"/>
      <c r="F50" s="67"/>
      <c r="G50" s="67"/>
    </row>
    <row r="51" spans="1:7" x14ac:dyDescent="0.25">
      <c r="A51" s="86" t="s">
        <v>97</v>
      </c>
      <c r="B51" s="86"/>
      <c r="C51" s="95">
        <f>C52+C55+C61+C64</f>
        <v>144518.06</v>
      </c>
      <c r="D51" s="83">
        <f>D52+D55+D61+D64</f>
        <v>198155</v>
      </c>
      <c r="E51" s="83">
        <f>E52+E55+E61+E64</f>
        <v>195250</v>
      </c>
      <c r="F51" s="83">
        <f t="shared" ref="F51:G51" si="3">F52+F55+F61+F64</f>
        <v>195250</v>
      </c>
      <c r="G51" s="83">
        <f t="shared" si="3"/>
        <v>195250</v>
      </c>
    </row>
    <row r="52" spans="1:7" x14ac:dyDescent="0.25">
      <c r="A52" s="87" t="s">
        <v>89</v>
      </c>
      <c r="B52" s="89"/>
      <c r="C52" s="96">
        <f>C53</f>
        <v>52271.65</v>
      </c>
      <c r="D52" s="88">
        <v>85500</v>
      </c>
      <c r="E52" s="88">
        <v>100000</v>
      </c>
      <c r="F52" s="88">
        <v>100000</v>
      </c>
      <c r="G52" s="88">
        <v>100000</v>
      </c>
    </row>
    <row r="53" spans="1:7" x14ac:dyDescent="0.25">
      <c r="A53" s="63" t="s">
        <v>66</v>
      </c>
      <c r="B53" s="63"/>
      <c r="C53" s="63">
        <f>C54</f>
        <v>52271.65</v>
      </c>
      <c r="D53" s="67">
        <v>85500</v>
      </c>
      <c r="E53" s="67">
        <v>100000</v>
      </c>
      <c r="F53" s="67">
        <v>100000</v>
      </c>
      <c r="G53" s="67">
        <v>100000</v>
      </c>
    </row>
    <row r="54" spans="1:7" x14ac:dyDescent="0.25">
      <c r="A54" s="63" t="s">
        <v>67</v>
      </c>
      <c r="B54" s="63"/>
      <c r="C54" s="63">
        <v>52271.65</v>
      </c>
      <c r="D54" s="67">
        <v>85500</v>
      </c>
      <c r="E54" s="67">
        <v>100000</v>
      </c>
      <c r="F54" s="67">
        <v>100000</v>
      </c>
      <c r="G54" s="67">
        <v>100000</v>
      </c>
    </row>
    <row r="55" spans="1:7" x14ac:dyDescent="0.25">
      <c r="A55" s="87" t="s">
        <v>93</v>
      </c>
      <c r="B55" s="89"/>
      <c r="C55" s="96">
        <f>C56+C59</f>
        <v>49173.41</v>
      </c>
      <c r="D55" s="88">
        <v>57500</v>
      </c>
      <c r="E55" s="88">
        <f>E56+E60</f>
        <v>77750</v>
      </c>
      <c r="F55" s="88">
        <f t="shared" ref="F55:G55" si="4">F56+F60</f>
        <v>77750</v>
      </c>
      <c r="G55" s="88">
        <f t="shared" si="4"/>
        <v>77750</v>
      </c>
    </row>
    <row r="56" spans="1:7" x14ac:dyDescent="0.25">
      <c r="A56" s="63" t="s">
        <v>66</v>
      </c>
      <c r="B56" s="63"/>
      <c r="C56" s="63">
        <f>C57+C58</f>
        <v>49173.41</v>
      </c>
      <c r="D56" s="67">
        <f>D57+D58</f>
        <v>57500</v>
      </c>
      <c r="E56" s="67">
        <f>E57+E58</f>
        <v>77250</v>
      </c>
      <c r="F56" s="67">
        <f t="shared" ref="F56:G56" si="5">F57+F58</f>
        <v>77250</v>
      </c>
      <c r="G56" s="67">
        <f t="shared" si="5"/>
        <v>77250</v>
      </c>
    </row>
    <row r="57" spans="1:7" x14ac:dyDescent="0.25">
      <c r="A57" s="63" t="s">
        <v>67</v>
      </c>
      <c r="B57" s="63"/>
      <c r="C57" s="63">
        <v>31922.959999999999</v>
      </c>
      <c r="D57" s="67">
        <v>30900</v>
      </c>
      <c r="E57" s="67">
        <v>19250</v>
      </c>
      <c r="F57" s="67">
        <v>19250</v>
      </c>
      <c r="G57" s="67">
        <v>19250</v>
      </c>
    </row>
    <row r="58" spans="1:7" x14ac:dyDescent="0.25">
      <c r="A58" s="63" t="s">
        <v>68</v>
      </c>
      <c r="B58" s="63"/>
      <c r="C58" s="63">
        <v>17250.45</v>
      </c>
      <c r="D58" s="67">
        <v>26600</v>
      </c>
      <c r="E58" s="67">
        <v>58000</v>
      </c>
      <c r="F58" s="67">
        <v>58000</v>
      </c>
      <c r="G58" s="67">
        <v>58000</v>
      </c>
    </row>
    <row r="59" spans="1:7" x14ac:dyDescent="0.25">
      <c r="A59" s="63" t="s">
        <v>72</v>
      </c>
      <c r="B59" s="63"/>
      <c r="C59" s="63">
        <f>C60</f>
        <v>0</v>
      </c>
      <c r="D59" s="67">
        <v>0</v>
      </c>
      <c r="E59" s="67">
        <v>500</v>
      </c>
      <c r="F59" s="67">
        <v>500</v>
      </c>
      <c r="G59" s="67">
        <v>500</v>
      </c>
    </row>
    <row r="60" spans="1:7" x14ac:dyDescent="0.25">
      <c r="A60" s="63" t="s">
        <v>73</v>
      </c>
      <c r="B60" s="63"/>
      <c r="C60" s="63">
        <v>0</v>
      </c>
      <c r="D60" s="67">
        <v>0</v>
      </c>
      <c r="E60" s="67">
        <v>500</v>
      </c>
      <c r="F60" s="67">
        <v>500</v>
      </c>
      <c r="G60" s="67">
        <v>500</v>
      </c>
    </row>
    <row r="61" spans="1:7" x14ac:dyDescent="0.25">
      <c r="A61" s="87" t="s">
        <v>95</v>
      </c>
      <c r="B61" s="89"/>
      <c r="C61" s="96">
        <f>C62</f>
        <v>10810.6</v>
      </c>
      <c r="D61" s="88">
        <v>16400</v>
      </c>
      <c r="E61" s="88">
        <v>17500</v>
      </c>
      <c r="F61" s="88">
        <v>17500</v>
      </c>
      <c r="G61" s="88">
        <v>17500</v>
      </c>
    </row>
    <row r="62" spans="1:7" x14ac:dyDescent="0.25">
      <c r="A62" s="63" t="s">
        <v>66</v>
      </c>
      <c r="B62" s="63"/>
      <c r="C62" s="63">
        <f>C63</f>
        <v>10810.6</v>
      </c>
      <c r="D62" s="67">
        <v>16400</v>
      </c>
      <c r="E62" s="67">
        <v>17500</v>
      </c>
      <c r="F62" s="67">
        <v>17500</v>
      </c>
      <c r="G62" s="67">
        <v>17500</v>
      </c>
    </row>
    <row r="63" spans="1:7" x14ac:dyDescent="0.25">
      <c r="A63" s="63" t="s">
        <v>67</v>
      </c>
      <c r="B63" s="63"/>
      <c r="C63" s="63">
        <v>10810.6</v>
      </c>
      <c r="D63" s="67">
        <v>16400</v>
      </c>
      <c r="E63" s="67">
        <v>17500</v>
      </c>
      <c r="F63" s="67">
        <v>17500</v>
      </c>
      <c r="G63" s="67">
        <v>17500</v>
      </c>
    </row>
    <row r="64" spans="1:7" x14ac:dyDescent="0.25">
      <c r="A64" s="87" t="s">
        <v>98</v>
      </c>
      <c r="B64" s="89"/>
      <c r="C64" s="96">
        <f>C65</f>
        <v>32262.400000000001</v>
      </c>
      <c r="D64" s="88">
        <v>38755</v>
      </c>
      <c r="E64" s="88">
        <v>0</v>
      </c>
      <c r="F64" s="88">
        <v>0</v>
      </c>
      <c r="G64" s="88">
        <v>0</v>
      </c>
    </row>
    <row r="65" spans="1:7" x14ac:dyDescent="0.25">
      <c r="A65" s="63" t="s">
        <v>66</v>
      </c>
      <c r="B65" s="63"/>
      <c r="C65" s="63">
        <f>C66</f>
        <v>32262.400000000001</v>
      </c>
      <c r="D65" s="67">
        <v>38755</v>
      </c>
      <c r="E65" s="67">
        <v>0</v>
      </c>
      <c r="F65" s="67">
        <v>0</v>
      </c>
      <c r="G65" s="67">
        <v>0</v>
      </c>
    </row>
    <row r="66" spans="1:7" x14ac:dyDescent="0.25">
      <c r="A66" s="63" t="s">
        <v>71</v>
      </c>
      <c r="B66" s="63"/>
      <c r="C66" s="63">
        <v>32262.400000000001</v>
      </c>
      <c r="D66" s="67">
        <v>38755</v>
      </c>
      <c r="E66" s="67">
        <v>0</v>
      </c>
      <c r="F66" s="67">
        <v>0</v>
      </c>
      <c r="G66" s="67">
        <v>0</v>
      </c>
    </row>
    <row r="67" spans="1:7" x14ac:dyDescent="0.25">
      <c r="A67" s="86" t="s">
        <v>99</v>
      </c>
      <c r="B67" s="86"/>
      <c r="C67" s="95">
        <f>C68+C71+C78+C83</f>
        <v>26451.049999999996</v>
      </c>
      <c r="D67" s="83">
        <f>D71+D68+D78+D83</f>
        <v>30236</v>
      </c>
      <c r="E67" s="83">
        <f>E68+E71+E78</f>
        <v>22560</v>
      </c>
      <c r="F67" s="83">
        <f t="shared" ref="F67:G67" si="6">F68+F71+F78</f>
        <v>22560</v>
      </c>
      <c r="G67" s="83">
        <f t="shared" si="6"/>
        <v>22560</v>
      </c>
    </row>
    <row r="68" spans="1:7" x14ac:dyDescent="0.25">
      <c r="A68" s="87" t="s">
        <v>92</v>
      </c>
      <c r="B68" s="89"/>
      <c r="C68" s="96">
        <f>C69</f>
        <v>0</v>
      </c>
      <c r="D68" s="88"/>
      <c r="E68" s="88"/>
      <c r="F68" s="88"/>
      <c r="G68" s="88"/>
    </row>
    <row r="69" spans="1:7" x14ac:dyDescent="0.25">
      <c r="A69" s="63" t="s">
        <v>66</v>
      </c>
      <c r="B69" s="63"/>
      <c r="C69" s="63">
        <f>C70</f>
        <v>0</v>
      </c>
      <c r="D69" s="67"/>
      <c r="E69" s="67"/>
      <c r="F69" s="67"/>
      <c r="G69" s="67"/>
    </row>
    <row r="70" spans="1:7" x14ac:dyDescent="0.25">
      <c r="A70" s="63" t="s">
        <v>68</v>
      </c>
      <c r="B70" s="63"/>
      <c r="C70" s="63">
        <v>0</v>
      </c>
      <c r="D70" s="67"/>
      <c r="E70" s="67"/>
      <c r="F70" s="67"/>
      <c r="G70" s="67"/>
    </row>
    <row r="71" spans="1:7" x14ac:dyDescent="0.25">
      <c r="A71" s="87" t="s">
        <v>95</v>
      </c>
      <c r="B71" s="89"/>
      <c r="C71" s="96">
        <f>C72+C76</f>
        <v>21701.649999999998</v>
      </c>
      <c r="D71" s="88">
        <f>D72+D76</f>
        <v>27656</v>
      </c>
      <c r="E71" s="88">
        <f>E72+E76</f>
        <v>21060</v>
      </c>
      <c r="F71" s="88">
        <f t="shared" ref="F71:G71" si="7">F72+F76</f>
        <v>21060</v>
      </c>
      <c r="G71" s="88">
        <f t="shared" si="7"/>
        <v>21060</v>
      </c>
    </row>
    <row r="72" spans="1:7" x14ac:dyDescent="0.25">
      <c r="A72" s="63" t="s">
        <v>66</v>
      </c>
      <c r="B72" s="63"/>
      <c r="C72" s="63">
        <f>C73+C74+C75</f>
        <v>19673.64</v>
      </c>
      <c r="D72" s="67">
        <f>D73+D74+D75</f>
        <v>24556</v>
      </c>
      <c r="E72" s="67">
        <f>E73+E74+E75</f>
        <v>18660</v>
      </c>
      <c r="F72" s="67">
        <f t="shared" ref="F72:G72" si="8">F73+F74+F75</f>
        <v>18660</v>
      </c>
      <c r="G72" s="67">
        <f t="shared" si="8"/>
        <v>18660</v>
      </c>
    </row>
    <row r="73" spans="1:7" x14ac:dyDescent="0.25">
      <c r="A73" s="63" t="s">
        <v>67</v>
      </c>
      <c r="B73" s="63"/>
      <c r="C73" s="63">
        <v>172.01</v>
      </c>
      <c r="D73" s="67">
        <v>160</v>
      </c>
      <c r="E73" s="67">
        <v>160</v>
      </c>
      <c r="F73" s="67">
        <v>160</v>
      </c>
      <c r="G73" s="67">
        <v>160</v>
      </c>
    </row>
    <row r="74" spans="1:7" x14ac:dyDescent="0.25">
      <c r="A74" s="63" t="s">
        <v>68</v>
      </c>
      <c r="B74" s="63"/>
      <c r="C74" s="63">
        <v>4108.76</v>
      </c>
      <c r="D74" s="67">
        <v>6046</v>
      </c>
      <c r="E74" s="67">
        <v>4500</v>
      </c>
      <c r="F74" s="67">
        <v>4500</v>
      </c>
      <c r="G74" s="67">
        <v>4500</v>
      </c>
    </row>
    <row r="75" spans="1:7" x14ac:dyDescent="0.25">
      <c r="A75" s="63" t="s">
        <v>70</v>
      </c>
      <c r="B75" s="63"/>
      <c r="C75" s="63">
        <v>15392.87</v>
      </c>
      <c r="D75" s="67">
        <v>18350</v>
      </c>
      <c r="E75" s="67">
        <v>14000</v>
      </c>
      <c r="F75" s="67">
        <v>14000</v>
      </c>
      <c r="G75" s="67">
        <v>14000</v>
      </c>
    </row>
    <row r="76" spans="1:7" x14ac:dyDescent="0.25">
      <c r="A76" s="63" t="s">
        <v>72</v>
      </c>
      <c r="B76" s="63"/>
      <c r="C76" s="63">
        <f>C77</f>
        <v>2028.01</v>
      </c>
      <c r="D76" s="67">
        <v>3100</v>
      </c>
      <c r="E76" s="67">
        <v>2400</v>
      </c>
      <c r="F76" s="67">
        <v>2400</v>
      </c>
      <c r="G76" s="67">
        <v>2400</v>
      </c>
    </row>
    <row r="77" spans="1:7" x14ac:dyDescent="0.25">
      <c r="A77" s="63" t="s">
        <v>73</v>
      </c>
      <c r="B77" s="63"/>
      <c r="C77" s="63">
        <v>2028.01</v>
      </c>
      <c r="D77" s="67">
        <v>3100</v>
      </c>
      <c r="E77" s="67">
        <v>2400</v>
      </c>
      <c r="F77" s="67">
        <v>2400</v>
      </c>
      <c r="G77" s="67">
        <v>2400</v>
      </c>
    </row>
    <row r="78" spans="1:7" x14ac:dyDescent="0.25">
      <c r="A78" s="87" t="s">
        <v>98</v>
      </c>
      <c r="B78" s="89"/>
      <c r="C78" s="96">
        <f>C79+C81</f>
        <v>4749.3999999999996</v>
      </c>
      <c r="D78" s="88">
        <v>2000</v>
      </c>
      <c r="E78" s="88">
        <v>1500</v>
      </c>
      <c r="F78" s="88">
        <v>1500</v>
      </c>
      <c r="G78" s="88">
        <v>1500</v>
      </c>
    </row>
    <row r="79" spans="1:7" x14ac:dyDescent="0.25">
      <c r="A79" s="63" t="s">
        <v>66</v>
      </c>
      <c r="B79" s="63"/>
      <c r="C79" s="63">
        <f>C80</f>
        <v>80</v>
      </c>
      <c r="D79" s="67">
        <v>500</v>
      </c>
      <c r="E79" s="67">
        <v>1000</v>
      </c>
      <c r="F79" s="67">
        <v>1000</v>
      </c>
      <c r="G79" s="67">
        <v>1000</v>
      </c>
    </row>
    <row r="80" spans="1:7" x14ac:dyDescent="0.25">
      <c r="A80" s="63" t="s">
        <v>68</v>
      </c>
      <c r="B80" s="63"/>
      <c r="C80" s="63">
        <v>80</v>
      </c>
      <c r="D80" s="67">
        <v>500</v>
      </c>
      <c r="E80" s="67">
        <v>1000</v>
      </c>
      <c r="F80" s="67">
        <v>1000</v>
      </c>
      <c r="G80" s="67">
        <v>1000</v>
      </c>
    </row>
    <row r="81" spans="1:7" x14ac:dyDescent="0.25">
      <c r="A81" s="63" t="s">
        <v>72</v>
      </c>
      <c r="B81" s="63"/>
      <c r="C81" s="63">
        <f>C82</f>
        <v>4669.3999999999996</v>
      </c>
      <c r="D81" s="67">
        <v>1500</v>
      </c>
      <c r="E81" s="67">
        <v>500</v>
      </c>
      <c r="F81" s="67">
        <v>500</v>
      </c>
      <c r="G81" s="67">
        <v>500</v>
      </c>
    </row>
    <row r="82" spans="1:7" x14ac:dyDescent="0.25">
      <c r="A82" s="63" t="s">
        <v>73</v>
      </c>
      <c r="B82" s="63"/>
      <c r="C82" s="63">
        <v>4669.3999999999996</v>
      </c>
      <c r="D82" s="67">
        <v>1500</v>
      </c>
      <c r="E82" s="67">
        <v>500</v>
      </c>
      <c r="F82" s="67">
        <v>500</v>
      </c>
      <c r="G82" s="67">
        <v>500</v>
      </c>
    </row>
    <row r="83" spans="1:7" x14ac:dyDescent="0.25">
      <c r="A83" s="87" t="s">
        <v>96</v>
      </c>
      <c r="B83" s="89"/>
      <c r="C83" s="96">
        <v>0</v>
      </c>
      <c r="D83" s="88">
        <v>580</v>
      </c>
      <c r="E83" s="88"/>
      <c r="F83" s="88"/>
      <c r="G83" s="88"/>
    </row>
    <row r="84" spans="1:7" x14ac:dyDescent="0.25">
      <c r="A84" s="63" t="s">
        <v>66</v>
      </c>
      <c r="B84" s="63"/>
      <c r="C84" s="63">
        <v>0</v>
      </c>
      <c r="D84" s="67">
        <v>580</v>
      </c>
      <c r="E84" s="67"/>
      <c r="F84" s="67"/>
      <c r="G84" s="67"/>
    </row>
    <row r="85" spans="1:7" x14ac:dyDescent="0.25">
      <c r="A85" s="63" t="s">
        <v>68</v>
      </c>
      <c r="B85" s="63"/>
      <c r="C85" s="63">
        <v>0</v>
      </c>
      <c r="D85" s="67">
        <v>580</v>
      </c>
      <c r="E85" s="67"/>
      <c r="F85" s="67"/>
      <c r="G85" s="67"/>
    </row>
    <row r="86" spans="1:7" x14ac:dyDescent="0.25">
      <c r="A86" s="86" t="s">
        <v>100</v>
      </c>
      <c r="B86" s="86"/>
      <c r="C86" s="95">
        <f>C87+C90</f>
        <v>51795.14</v>
      </c>
      <c r="D86" s="83">
        <f>D87+D90</f>
        <v>83840</v>
      </c>
      <c r="E86" s="83">
        <v>117250</v>
      </c>
      <c r="F86" s="83">
        <v>117250</v>
      </c>
      <c r="G86" s="83">
        <v>117250</v>
      </c>
    </row>
    <row r="87" spans="1:7" x14ac:dyDescent="0.25">
      <c r="A87" s="87" t="s">
        <v>89</v>
      </c>
      <c r="B87" s="89"/>
      <c r="C87" s="96">
        <f>C88</f>
        <v>25558.06</v>
      </c>
      <c r="D87" s="88">
        <v>39400</v>
      </c>
      <c r="E87" s="88">
        <v>43600</v>
      </c>
      <c r="F87" s="88">
        <v>43600</v>
      </c>
      <c r="G87" s="88">
        <v>43600</v>
      </c>
    </row>
    <row r="88" spans="1:7" x14ac:dyDescent="0.25">
      <c r="A88" s="63" t="s">
        <v>66</v>
      </c>
      <c r="B88" s="63"/>
      <c r="C88" s="63">
        <f>C89</f>
        <v>25558.06</v>
      </c>
      <c r="D88" s="67">
        <v>39400</v>
      </c>
      <c r="E88" s="67">
        <v>43600</v>
      </c>
      <c r="F88" s="67">
        <v>43600</v>
      </c>
      <c r="G88" s="67">
        <v>43600</v>
      </c>
    </row>
    <row r="89" spans="1:7" x14ac:dyDescent="0.25">
      <c r="A89" s="63" t="s">
        <v>67</v>
      </c>
      <c r="B89" s="63"/>
      <c r="C89" s="63">
        <v>25558.06</v>
      </c>
      <c r="D89" s="67">
        <v>39400</v>
      </c>
      <c r="E89" s="67">
        <v>43600</v>
      </c>
      <c r="F89" s="67">
        <v>43600</v>
      </c>
      <c r="G89" s="67">
        <v>43600</v>
      </c>
    </row>
    <row r="90" spans="1:7" x14ac:dyDescent="0.25">
      <c r="A90" s="87" t="s">
        <v>95</v>
      </c>
      <c r="B90" s="89"/>
      <c r="C90" s="96">
        <f>C91</f>
        <v>26237.08</v>
      </c>
      <c r="D90" s="88">
        <f>D91</f>
        <v>44440</v>
      </c>
      <c r="E90" s="88">
        <v>73650</v>
      </c>
      <c r="F90" s="88">
        <v>73650</v>
      </c>
      <c r="G90" s="88">
        <v>73650</v>
      </c>
    </row>
    <row r="91" spans="1:7" x14ac:dyDescent="0.25">
      <c r="A91" s="63" t="s">
        <v>66</v>
      </c>
      <c r="B91" s="63"/>
      <c r="C91" s="63">
        <f>C92+C93</f>
        <v>26237.08</v>
      </c>
      <c r="D91" s="67">
        <f>D92+D93</f>
        <v>44440</v>
      </c>
      <c r="E91" s="67">
        <v>73650</v>
      </c>
      <c r="F91" s="67">
        <v>73650</v>
      </c>
      <c r="G91" s="67">
        <v>73650</v>
      </c>
    </row>
    <row r="92" spans="1:7" x14ac:dyDescent="0.25">
      <c r="A92" s="63" t="s">
        <v>67</v>
      </c>
      <c r="B92" s="63"/>
      <c r="C92" s="63">
        <v>23732.31</v>
      </c>
      <c r="D92" s="67">
        <v>40700</v>
      </c>
      <c r="E92" s="67">
        <v>69500</v>
      </c>
      <c r="F92" s="67">
        <v>69500</v>
      </c>
      <c r="G92" s="67">
        <v>69500</v>
      </c>
    </row>
    <row r="93" spans="1:7" x14ac:dyDescent="0.25">
      <c r="A93" s="63" t="s">
        <v>68</v>
      </c>
      <c r="B93" s="63"/>
      <c r="C93" s="63">
        <v>2504.77</v>
      </c>
      <c r="D93" s="67">
        <v>3740</v>
      </c>
      <c r="E93" s="67">
        <v>4150</v>
      </c>
      <c r="F93" s="67">
        <v>4150</v>
      </c>
      <c r="G93" s="67">
        <v>4150</v>
      </c>
    </row>
    <row r="94" spans="1:7" x14ac:dyDescent="0.25">
      <c r="A94" s="86" t="s">
        <v>101</v>
      </c>
      <c r="B94" s="86"/>
      <c r="C94" s="95">
        <f>C95+C98+C103</f>
        <v>6049.81</v>
      </c>
      <c r="D94" s="83">
        <f>D95+D98+D103</f>
        <v>7040</v>
      </c>
      <c r="E94" s="83">
        <v>3000</v>
      </c>
      <c r="F94" s="83">
        <v>3000</v>
      </c>
      <c r="G94" s="83">
        <v>3000</v>
      </c>
    </row>
    <row r="95" spans="1:7" x14ac:dyDescent="0.25">
      <c r="A95" s="87" t="s">
        <v>89</v>
      </c>
      <c r="B95" s="89"/>
      <c r="C95" s="96">
        <f>C96</f>
        <v>1884.05</v>
      </c>
      <c r="D95" s="88">
        <v>2000</v>
      </c>
      <c r="E95" s="88">
        <v>1200</v>
      </c>
      <c r="F95" s="88">
        <v>1200</v>
      </c>
      <c r="G95" s="88">
        <v>1200</v>
      </c>
    </row>
    <row r="96" spans="1:7" x14ac:dyDescent="0.25">
      <c r="A96" s="63" t="s">
        <v>66</v>
      </c>
      <c r="B96" s="63"/>
      <c r="C96" s="63">
        <f>C97</f>
        <v>1884.05</v>
      </c>
      <c r="D96" s="67">
        <v>2000</v>
      </c>
      <c r="E96" s="67">
        <v>1200</v>
      </c>
      <c r="F96" s="67">
        <v>1200</v>
      </c>
      <c r="G96" s="67">
        <v>1200</v>
      </c>
    </row>
    <row r="97" spans="1:7" x14ac:dyDescent="0.25">
      <c r="A97" s="63" t="s">
        <v>67</v>
      </c>
      <c r="B97" s="63"/>
      <c r="C97" s="63">
        <v>1884.05</v>
      </c>
      <c r="D97" s="67">
        <v>2000</v>
      </c>
      <c r="E97" s="67">
        <v>1200</v>
      </c>
      <c r="F97" s="67">
        <v>1200</v>
      </c>
      <c r="G97" s="67">
        <v>1200</v>
      </c>
    </row>
    <row r="98" spans="1:7" x14ac:dyDescent="0.25">
      <c r="A98" s="87" t="s">
        <v>95</v>
      </c>
      <c r="B98" s="89"/>
      <c r="C98" s="96">
        <f>C99</f>
        <v>3075.26</v>
      </c>
      <c r="D98" s="88">
        <f>D99+D101</f>
        <v>4250</v>
      </c>
      <c r="E98" s="88">
        <v>1300</v>
      </c>
      <c r="F98" s="88">
        <v>1300</v>
      </c>
      <c r="G98" s="88">
        <v>1300</v>
      </c>
    </row>
    <row r="99" spans="1:7" x14ac:dyDescent="0.25">
      <c r="A99" s="63" t="s">
        <v>66</v>
      </c>
      <c r="B99" s="63"/>
      <c r="C99" s="63">
        <f>C100</f>
        <v>3075.26</v>
      </c>
      <c r="D99" s="67">
        <v>3095</v>
      </c>
      <c r="E99" s="67">
        <v>1300</v>
      </c>
      <c r="F99" s="67">
        <v>1300</v>
      </c>
      <c r="G99" s="67">
        <v>1300</v>
      </c>
    </row>
    <row r="100" spans="1:7" x14ac:dyDescent="0.25">
      <c r="A100" s="63" t="s">
        <v>68</v>
      </c>
      <c r="B100" s="63"/>
      <c r="C100" s="63">
        <v>3075.26</v>
      </c>
      <c r="D100" s="67">
        <v>3095</v>
      </c>
      <c r="E100" s="67">
        <v>1300</v>
      </c>
      <c r="F100" s="67">
        <v>1300</v>
      </c>
      <c r="G100" s="67">
        <v>1300</v>
      </c>
    </row>
    <row r="101" spans="1:7" x14ac:dyDescent="0.25">
      <c r="A101" s="63" t="s">
        <v>72</v>
      </c>
      <c r="B101" s="63"/>
      <c r="C101" s="63"/>
      <c r="D101" s="67">
        <v>1155</v>
      </c>
      <c r="E101" s="67"/>
      <c r="F101" s="67"/>
      <c r="G101" s="67"/>
    </row>
    <row r="102" spans="1:7" x14ac:dyDescent="0.25">
      <c r="A102" s="63" t="s">
        <v>73</v>
      </c>
      <c r="B102" s="63"/>
      <c r="C102" s="63"/>
      <c r="D102" s="67">
        <v>1155</v>
      </c>
      <c r="E102" s="67"/>
      <c r="F102" s="67"/>
      <c r="G102" s="67"/>
    </row>
    <row r="103" spans="1:7" x14ac:dyDescent="0.25">
      <c r="A103" s="87" t="s">
        <v>98</v>
      </c>
      <c r="B103" s="89"/>
      <c r="C103" s="96">
        <f>C104+C106</f>
        <v>1090.5</v>
      </c>
      <c r="D103" s="88">
        <v>790</v>
      </c>
      <c r="E103" s="88">
        <v>500</v>
      </c>
      <c r="F103" s="88">
        <v>500</v>
      </c>
      <c r="G103" s="88">
        <v>500</v>
      </c>
    </row>
    <row r="104" spans="1:7" x14ac:dyDescent="0.25">
      <c r="A104" s="63" t="s">
        <v>66</v>
      </c>
      <c r="B104" s="63"/>
      <c r="C104" s="63">
        <f>C105</f>
        <v>390.5</v>
      </c>
      <c r="D104" s="67">
        <v>790</v>
      </c>
      <c r="E104" s="67">
        <v>500</v>
      </c>
      <c r="F104" s="67">
        <v>500</v>
      </c>
      <c r="G104" s="67">
        <v>500</v>
      </c>
    </row>
    <row r="105" spans="1:7" x14ac:dyDescent="0.25">
      <c r="A105" s="63" t="s">
        <v>68</v>
      </c>
      <c r="B105" s="63"/>
      <c r="C105" s="63">
        <v>390.5</v>
      </c>
      <c r="D105" s="67">
        <v>790</v>
      </c>
      <c r="E105" s="67">
        <v>500</v>
      </c>
      <c r="F105" s="67">
        <v>500</v>
      </c>
      <c r="G105" s="67">
        <v>500</v>
      </c>
    </row>
    <row r="106" spans="1:7" x14ac:dyDescent="0.25">
      <c r="A106" s="63" t="s">
        <v>72</v>
      </c>
      <c r="B106" s="63"/>
      <c r="C106" s="63">
        <f>C107</f>
        <v>700</v>
      </c>
      <c r="D106" s="67"/>
      <c r="E106" s="67"/>
      <c r="F106" s="67"/>
      <c r="G106" s="67"/>
    </row>
    <row r="107" spans="1:7" x14ac:dyDescent="0.25">
      <c r="A107" s="63" t="s">
        <v>73</v>
      </c>
      <c r="B107" s="63"/>
      <c r="C107" s="63">
        <v>700</v>
      </c>
      <c r="D107" s="67"/>
      <c r="E107" s="67"/>
      <c r="F107" s="67"/>
      <c r="G107" s="67"/>
    </row>
    <row r="108" spans="1:7" x14ac:dyDescent="0.25">
      <c r="A108" s="86" t="s">
        <v>102</v>
      </c>
      <c r="B108" s="86"/>
      <c r="C108" s="95">
        <v>4010</v>
      </c>
      <c r="D108" s="83">
        <f>D109+D112+D115</f>
        <v>143017</v>
      </c>
      <c r="E108" s="83">
        <v>2000</v>
      </c>
      <c r="F108" s="83">
        <v>2000</v>
      </c>
      <c r="G108" s="83">
        <v>2000</v>
      </c>
    </row>
    <row r="109" spans="1:7" x14ac:dyDescent="0.25">
      <c r="A109" s="155" t="s">
        <v>89</v>
      </c>
      <c r="B109" s="156"/>
      <c r="C109" s="110"/>
      <c r="D109" s="96">
        <v>60500</v>
      </c>
      <c r="E109" s="88">
        <v>0</v>
      </c>
      <c r="F109" s="88">
        <v>0</v>
      </c>
      <c r="G109" s="88">
        <v>0</v>
      </c>
    </row>
    <row r="110" spans="1:7" x14ac:dyDescent="0.25">
      <c r="A110" s="63" t="s">
        <v>72</v>
      </c>
      <c r="B110" s="63"/>
      <c r="C110" s="108"/>
      <c r="D110" s="112">
        <v>60500</v>
      </c>
      <c r="E110" s="109"/>
      <c r="F110" s="109"/>
      <c r="G110" s="109"/>
    </row>
    <row r="111" spans="1:7" x14ac:dyDescent="0.25">
      <c r="A111" s="63" t="s">
        <v>73</v>
      </c>
      <c r="B111" s="63"/>
      <c r="C111" s="108"/>
      <c r="D111" s="112">
        <v>60500</v>
      </c>
      <c r="E111" s="109"/>
      <c r="F111" s="109"/>
      <c r="G111" s="109"/>
    </row>
    <row r="112" spans="1:7" x14ac:dyDescent="0.25">
      <c r="A112" s="87" t="s">
        <v>94</v>
      </c>
      <c r="B112" s="89"/>
      <c r="C112" s="96">
        <v>4010</v>
      </c>
      <c r="D112" s="96">
        <v>37517</v>
      </c>
      <c r="E112" s="88">
        <v>2000</v>
      </c>
      <c r="F112" s="88">
        <v>2000</v>
      </c>
      <c r="G112" s="88">
        <v>2000</v>
      </c>
    </row>
    <row r="113" spans="1:7" x14ac:dyDescent="0.25">
      <c r="A113" s="63" t="s">
        <v>72</v>
      </c>
      <c r="B113" s="63"/>
      <c r="C113" s="63">
        <v>4010</v>
      </c>
      <c r="D113" s="63">
        <v>37517</v>
      </c>
      <c r="E113" s="67">
        <v>2000</v>
      </c>
      <c r="F113" s="67">
        <v>2000</v>
      </c>
      <c r="G113" s="67">
        <v>2000</v>
      </c>
    </row>
    <row r="114" spans="1:7" x14ac:dyDescent="0.25">
      <c r="A114" s="63" t="s">
        <v>73</v>
      </c>
      <c r="B114" s="63"/>
      <c r="C114" s="63">
        <v>4010</v>
      </c>
      <c r="D114" s="63">
        <v>37517</v>
      </c>
      <c r="E114" s="67">
        <v>2000</v>
      </c>
      <c r="F114" s="67">
        <v>2000</v>
      </c>
      <c r="G114" s="67">
        <v>2000</v>
      </c>
    </row>
    <row r="115" spans="1:7" x14ac:dyDescent="0.25">
      <c r="A115" s="87" t="s">
        <v>98</v>
      </c>
      <c r="B115" s="89"/>
      <c r="C115" s="89"/>
      <c r="D115" s="96">
        <v>45000</v>
      </c>
      <c r="E115" s="89">
        <v>0</v>
      </c>
      <c r="F115" s="89">
        <v>0</v>
      </c>
      <c r="G115" s="89">
        <v>0</v>
      </c>
    </row>
    <row r="116" spans="1:7" x14ac:dyDescent="0.25">
      <c r="A116" s="63" t="s">
        <v>72</v>
      </c>
      <c r="B116" s="63"/>
      <c r="C116" s="111"/>
      <c r="D116" s="106">
        <v>45000</v>
      </c>
      <c r="E116" s="111"/>
      <c r="F116" s="111"/>
      <c r="G116" s="111"/>
    </row>
    <row r="117" spans="1:7" x14ac:dyDescent="0.25">
      <c r="A117" s="63" t="s">
        <v>73</v>
      </c>
      <c r="B117" s="63"/>
      <c r="C117" s="111"/>
      <c r="D117" s="106">
        <v>45000</v>
      </c>
      <c r="E117" s="111"/>
      <c r="F117" s="111"/>
      <c r="G117" s="111"/>
    </row>
  </sheetData>
  <mergeCells count="4">
    <mergeCell ref="A3:I3"/>
    <mergeCell ref="A1:J1"/>
    <mergeCell ref="A109:B109"/>
    <mergeCell ref="A5:B5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Luela Radićanin</cp:lastModifiedBy>
  <cp:lastPrinted>2024-12-16T10:10:11Z</cp:lastPrinted>
  <dcterms:created xsi:type="dcterms:W3CDTF">2022-08-12T12:51:27Z</dcterms:created>
  <dcterms:modified xsi:type="dcterms:W3CDTF">2024-12-16T11:59:57Z</dcterms:modified>
</cp:coreProperties>
</file>